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Technology Classes\Class Materials\Excel Intermediate Formulas\"/>
    </mc:Choice>
  </mc:AlternateContent>
  <bookViews>
    <workbookView xWindow="225" yWindow="0" windowWidth="25605" windowHeight="13440" tabRatio="500" firstSheet="3" activeTab="6"/>
  </bookViews>
  <sheets>
    <sheet name="Basic Equations" sheetId="6" r:id="rId1"/>
    <sheet name="Basic Equations 2" sheetId="8" r:id="rId2"/>
    <sheet name="Median " sheetId="2" r:id="rId3"/>
    <sheet name="Count + CountA" sheetId="3" r:id="rId4"/>
    <sheet name="Budget" sheetId="4" r:id="rId5"/>
    <sheet name="IF Statements" sheetId="7" r:id="rId6"/>
    <sheet name="IF COUNT" sheetId="14" r:id="rId7"/>
    <sheet name="OR Statements" sheetId="13" r:id="rId8"/>
    <sheet name="Practice Sheet" sheetId="11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3" l="1"/>
  <c r="N18" i="13"/>
  <c r="N19" i="13"/>
  <c r="N20" i="13"/>
  <c r="N21" i="13"/>
  <c r="N22" i="13"/>
  <c r="N23" i="13"/>
  <c r="N24" i="13"/>
  <c r="N25" i="13"/>
  <c r="N26" i="13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4" i="14" l="1"/>
  <c r="N5" i="14"/>
  <c r="N6" i="14"/>
  <c r="N3" i="14"/>
  <c r="N13" i="14" l="1"/>
  <c r="N14" i="14"/>
  <c r="N15" i="14"/>
  <c r="N12" i="14"/>
  <c r="M13" i="14"/>
  <c r="M14" i="14"/>
  <c r="M15" i="14"/>
  <c r="M12" i="14"/>
  <c r="L13" i="14"/>
  <c r="L14" i="14"/>
  <c r="L15" i="14"/>
  <c r="L12" i="14"/>
  <c r="J26" i="13"/>
  <c r="L26" i="13" s="1"/>
  <c r="M26" i="13" s="1"/>
  <c r="I26" i="13"/>
  <c r="J25" i="13"/>
  <c r="L25" i="13" s="1"/>
  <c r="M25" i="13" s="1"/>
  <c r="I25" i="13"/>
  <c r="J24" i="13"/>
  <c r="L24" i="13" s="1"/>
  <c r="M24" i="13" s="1"/>
  <c r="I24" i="13"/>
  <c r="J23" i="13"/>
  <c r="L23" i="13" s="1"/>
  <c r="M23" i="13" s="1"/>
  <c r="I23" i="13"/>
  <c r="J22" i="13"/>
  <c r="L22" i="13" s="1"/>
  <c r="M22" i="13" s="1"/>
  <c r="I22" i="13"/>
  <c r="J21" i="13"/>
  <c r="L21" i="13" s="1"/>
  <c r="M21" i="13" s="1"/>
  <c r="I21" i="13"/>
  <c r="J20" i="13"/>
  <c r="L20" i="13" s="1"/>
  <c r="M20" i="13" s="1"/>
  <c r="I20" i="13"/>
  <c r="J19" i="13"/>
  <c r="L19" i="13" s="1"/>
  <c r="M19" i="13" s="1"/>
  <c r="I19" i="13"/>
  <c r="J18" i="13"/>
  <c r="L18" i="13" s="1"/>
  <c r="M18" i="13" s="1"/>
  <c r="I18" i="13"/>
  <c r="J17" i="13"/>
  <c r="L17" i="13" s="1"/>
  <c r="M17" i="13" s="1"/>
  <c r="I17" i="13"/>
  <c r="J12" i="13"/>
  <c r="L12" i="13" s="1"/>
  <c r="M12" i="13" s="1"/>
  <c r="I12" i="13"/>
  <c r="J11" i="13"/>
  <c r="L11" i="13" s="1"/>
  <c r="M11" i="13" s="1"/>
  <c r="I11" i="13"/>
  <c r="J10" i="13"/>
  <c r="L10" i="13" s="1"/>
  <c r="M10" i="13" s="1"/>
  <c r="I10" i="13"/>
  <c r="J9" i="13"/>
  <c r="L9" i="13" s="1"/>
  <c r="M9" i="13" s="1"/>
  <c r="I9" i="13"/>
  <c r="J8" i="13"/>
  <c r="L8" i="13" s="1"/>
  <c r="M8" i="13" s="1"/>
  <c r="I8" i="13"/>
  <c r="J7" i="13"/>
  <c r="L7" i="13" s="1"/>
  <c r="M7" i="13" s="1"/>
  <c r="I7" i="13"/>
  <c r="J6" i="13"/>
  <c r="L6" i="13" s="1"/>
  <c r="M6" i="13" s="1"/>
  <c r="I6" i="13"/>
  <c r="J5" i="13"/>
  <c r="L5" i="13" s="1"/>
  <c r="M5" i="13" s="1"/>
  <c r="I5" i="13"/>
  <c r="J4" i="13"/>
  <c r="L4" i="13" s="1"/>
  <c r="M4" i="13" s="1"/>
  <c r="I4" i="13"/>
  <c r="J3" i="13"/>
  <c r="L3" i="13" s="1"/>
  <c r="M3" i="13" s="1"/>
  <c r="I3" i="13"/>
  <c r="H17" i="6" l="1"/>
  <c r="H18" i="6"/>
  <c r="H19" i="6"/>
  <c r="H20" i="6"/>
  <c r="H21" i="6"/>
  <c r="H16" i="6"/>
  <c r="J18" i="11" l="1"/>
  <c r="L18" i="11" s="1"/>
  <c r="M18" i="11" s="1"/>
  <c r="J19" i="11"/>
  <c r="L19" i="11" s="1"/>
  <c r="M19" i="11" s="1"/>
  <c r="J20" i="11"/>
  <c r="L20" i="11" s="1"/>
  <c r="M20" i="11" s="1"/>
  <c r="J21" i="11"/>
  <c r="L21" i="11" s="1"/>
  <c r="M21" i="11" s="1"/>
  <c r="J22" i="11"/>
  <c r="L22" i="11" s="1"/>
  <c r="M22" i="11" s="1"/>
  <c r="J23" i="11"/>
  <c r="L23" i="11" s="1"/>
  <c r="M23" i="11" s="1"/>
  <c r="J24" i="11"/>
  <c r="L24" i="11" s="1"/>
  <c r="M24" i="11" s="1"/>
  <c r="J25" i="11"/>
  <c r="L25" i="11" s="1"/>
  <c r="M25" i="11" s="1"/>
  <c r="J26" i="11"/>
  <c r="L26" i="11" s="1"/>
  <c r="M26" i="11" s="1"/>
  <c r="J17" i="11"/>
  <c r="L17" i="11" s="1"/>
  <c r="M17" i="11" s="1"/>
  <c r="I18" i="11"/>
  <c r="I19" i="11"/>
  <c r="I20" i="11"/>
  <c r="I21" i="11"/>
  <c r="I22" i="11"/>
  <c r="I23" i="11"/>
  <c r="I24" i="11"/>
  <c r="I25" i="11"/>
  <c r="I26" i="11"/>
  <c r="I17" i="11"/>
  <c r="D13" i="8" l="1"/>
  <c r="D15" i="8"/>
  <c r="D16" i="8"/>
  <c r="D12" i="8"/>
  <c r="E12" i="7"/>
  <c r="E15" i="7"/>
  <c r="E16" i="7"/>
  <c r="E14" i="7"/>
  <c r="C14" i="8"/>
  <c r="D14" i="8" s="1"/>
  <c r="B24" i="6"/>
  <c r="C23" i="6"/>
  <c r="D23" i="6"/>
  <c r="E23" i="6"/>
  <c r="F23" i="6"/>
  <c r="B23" i="6"/>
  <c r="G17" i="6"/>
  <c r="G18" i="6"/>
  <c r="G19" i="6"/>
  <c r="G20" i="6"/>
  <c r="G21" i="6"/>
  <c r="G16" i="6"/>
  <c r="E13" i="7" l="1"/>
  <c r="B18" i="2"/>
  <c r="B17" i="2"/>
  <c r="L19" i="3"/>
  <c r="L18" i="3"/>
  <c r="L17" i="3"/>
  <c r="O16" i="3"/>
  <c r="L16" i="3"/>
  <c r="D18" i="2"/>
  <c r="D17" i="2"/>
</calcChain>
</file>

<file path=xl/sharedStrings.xml><?xml version="1.0" encoding="utf-8"?>
<sst xmlns="http://schemas.openxmlformats.org/spreadsheetml/2006/main" count="469" uniqueCount="129">
  <si>
    <t>x</t>
  </si>
  <si>
    <t>Name</t>
  </si>
  <si>
    <t>First Name</t>
  </si>
  <si>
    <t>Last Name</t>
  </si>
  <si>
    <t>Age</t>
  </si>
  <si>
    <t>Credit</t>
  </si>
  <si>
    <t>Debit</t>
  </si>
  <si>
    <t>Date</t>
  </si>
  <si>
    <t>Total</t>
  </si>
  <si>
    <t>George Washington</t>
  </si>
  <si>
    <t>Ulysses Grant</t>
  </si>
  <si>
    <t>John Tyler</t>
  </si>
  <si>
    <t>Abraham Lincoln</t>
  </si>
  <si>
    <t>School Attendance (COUNT &amp; COUNTA)</t>
  </si>
  <si>
    <t>Max</t>
  </si>
  <si>
    <t>Min</t>
  </si>
  <si>
    <t xml:space="preserve">George </t>
  </si>
  <si>
    <t>Washington</t>
  </si>
  <si>
    <t xml:space="preserve">Ulysses </t>
  </si>
  <si>
    <t>Grant</t>
  </si>
  <si>
    <t xml:space="preserve">John </t>
  </si>
  <si>
    <t>Tyler</t>
  </si>
  <si>
    <t xml:space="preserve">Abraham </t>
  </si>
  <si>
    <t>Lincoln</t>
  </si>
  <si>
    <t xml:space="preserve">Grover </t>
  </si>
  <si>
    <t>Cleaveland</t>
  </si>
  <si>
    <t>Adams</t>
  </si>
  <si>
    <t xml:space="preserve">Jimmy </t>
  </si>
  <si>
    <t>Carter</t>
  </si>
  <si>
    <t xml:space="preserve">Lyndon </t>
  </si>
  <si>
    <t>Johnson</t>
  </si>
  <si>
    <t xml:space="preserve">Richard </t>
  </si>
  <si>
    <t>Nixon</t>
  </si>
  <si>
    <t xml:space="preserve">Median </t>
  </si>
  <si>
    <t>Notes</t>
  </si>
  <si>
    <t>Payroll</t>
  </si>
  <si>
    <t>Credit Card Payment</t>
  </si>
  <si>
    <t>Interest</t>
  </si>
  <si>
    <t>1. Click on the cell D4</t>
  </si>
  <si>
    <t>3. Pull down from D4 to complete the column</t>
  </si>
  <si>
    <t>Average</t>
  </si>
  <si>
    <t>2.In L3 enter =COUNTA(B3:K3)</t>
  </si>
  <si>
    <t>3. Pull down from the corner of L3 to complete</t>
  </si>
  <si>
    <t>Quarterly Sales</t>
  </si>
  <si>
    <t>2. Then drag down the autofill to complete the column</t>
  </si>
  <si>
    <t>Mon</t>
  </si>
  <si>
    <t>Tue</t>
  </si>
  <si>
    <t>Wed</t>
  </si>
  <si>
    <t>Thu</t>
  </si>
  <si>
    <t>Fri</t>
  </si>
  <si>
    <t>Week 1</t>
  </si>
  <si>
    <t>Week 2</t>
  </si>
  <si>
    <t>Week 3</t>
  </si>
  <si>
    <t>Week 4</t>
  </si>
  <si>
    <t>Week 5</t>
  </si>
  <si>
    <t>Week 6</t>
  </si>
  <si>
    <t>Previous Sales Quarter Total</t>
  </si>
  <si>
    <t>Present Sales Quarter Total</t>
  </si>
  <si>
    <t>Bob</t>
  </si>
  <si>
    <t>Trisha</t>
  </si>
  <si>
    <t>Me</t>
  </si>
  <si>
    <t>Peter</t>
  </si>
  <si>
    <t>Donna</t>
  </si>
  <si>
    <t>Weekly Totals</t>
  </si>
  <si>
    <t>Daily Average</t>
  </si>
  <si>
    <t>Census Information</t>
  </si>
  <si>
    <t>Perfect Attendance:</t>
  </si>
  <si>
    <t>Personal Budget</t>
  </si>
  <si>
    <t>Over 150k?</t>
  </si>
  <si>
    <t>4. Drag down to the autofill one more time</t>
  </si>
  <si>
    <t>5. Highlight the entire table and select the "Format as Table" option</t>
  </si>
  <si>
    <t>6. Click on the arrow in the heading Percentage Change to organize the information largest to smallest</t>
  </si>
  <si>
    <t xml:space="preserve">Percentage Change </t>
  </si>
  <si>
    <t>Final Exercise Sheet</t>
  </si>
  <si>
    <t>Quiz 1</t>
  </si>
  <si>
    <t>Quiz 2</t>
  </si>
  <si>
    <t>Quiz 3</t>
  </si>
  <si>
    <t>Quiz 4</t>
  </si>
  <si>
    <t>Quiz 5</t>
  </si>
  <si>
    <t>Quiz 6</t>
  </si>
  <si>
    <t># Number of Completed</t>
  </si>
  <si>
    <t>Total Points</t>
  </si>
  <si>
    <t>Possible</t>
  </si>
  <si>
    <t>Pass?</t>
  </si>
  <si>
    <t>Percentage</t>
  </si>
  <si>
    <t>Practice Sheet</t>
  </si>
  <si>
    <t>Instructions</t>
  </si>
  <si>
    <t>1. Click on the divider behind column C &amp; D to have the columns show the information</t>
  </si>
  <si>
    <t>2. In G2 Type "Weekly Totals</t>
  </si>
  <si>
    <t>3. In H2 type "Daily Average"</t>
  </si>
  <si>
    <t>4. Highlight the range B3:F3 and click autosum in the top right corner of the ribbon</t>
  </si>
  <si>
    <t>5. Delete the total and enter shown in G3 and enter "=SUM(B3:F3)"</t>
  </si>
  <si>
    <t>6. Drag from the corner of G3 to automatically fill the subsequent cells</t>
  </si>
  <si>
    <t>Daily Totals</t>
  </si>
  <si>
    <t>Quarterly Totals</t>
  </si>
  <si>
    <t>1. Click on cell C5 and hit =, now click on the Basic equations sheet and select the Quarterly total</t>
  </si>
  <si>
    <t>Yearly Sale Totals</t>
  </si>
  <si>
    <t>2. In cell D3 enter =SUM(C3-B3)/B3</t>
  </si>
  <si>
    <t>1. In E3 enter =IF(C3&gt;150000,"Yes")</t>
  </si>
  <si>
    <t>3. Instead in E3 enter =If(C3&gt;150000,"Yes","No")</t>
  </si>
  <si>
    <t>Missing Grades?</t>
  </si>
  <si>
    <t>In this case we want to check the number of completed</t>
  </si>
  <si>
    <t>If any students have completed 4 or 5 assignments we'd like it to read incomplete</t>
  </si>
  <si>
    <t>1. Create a new column called "Missing Grades?"</t>
  </si>
  <si>
    <t>2. The equation we'll need to enter is =IF(OR(I3=5, I3=4), "Incomplete", "Complete")</t>
  </si>
  <si>
    <t>OR Statements</t>
  </si>
  <si>
    <t>Total A</t>
  </si>
  <si>
    <t>Total B</t>
  </si>
  <si>
    <t>Total C</t>
  </si>
  <si>
    <t>a</t>
  </si>
  <si>
    <t>c</t>
  </si>
  <si>
    <t>b</t>
  </si>
  <si>
    <t>COUNTIF only counts cells that have a specified character in them</t>
  </si>
  <si>
    <t xml:space="preserve">In this case we want to check the number of group letters each student has worked in </t>
  </si>
  <si>
    <t>1. Enter =COUNTIF(B3:K3,"a")</t>
  </si>
  <si>
    <t>2. Repeat for B and C</t>
  </si>
  <si>
    <t>1. In B13 enter "=MEDIAN(C3:C11)"</t>
  </si>
  <si>
    <t>2. In B14 enter "=AVERAGE(C3:C11)"</t>
  </si>
  <si>
    <t>3. In D13 enter "=MAX(C3:C11)"</t>
  </si>
  <si>
    <t>4. In D14 enter "=MIN(C3:C11)"</t>
  </si>
  <si>
    <t>1. In O3 enter =COUNT(B2:K2)</t>
  </si>
  <si>
    <t>2. Enter = and enter SUM(D3+B4+C4)</t>
  </si>
  <si>
    <t>7. Click in H3 and enter the equation "=SUM(G3/5)"</t>
  </si>
  <si>
    <t>8. Drag from the corner of H3 to automatically fill the subsequent cells</t>
  </si>
  <si>
    <t>9. Select the numbers in the chart and change the format to "Accoutning" in the Home tab</t>
  </si>
  <si>
    <t>10. Use the method in instruction number 5 to create the Daily Totals and Quarterly Totals</t>
  </si>
  <si>
    <t xml:space="preserve">4.  Change the format to either "Accounting" or "Currency" </t>
  </si>
  <si>
    <t>3. Change column D to "Percentage" using the ribbon</t>
  </si>
  <si>
    <t>OR statements allow us to test more thatn one thing at a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</si>
</sst>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44" fontId="0" fillId="0" borderId="0" xfId="55" applyFont="1"/>
    <xf numFmtId="9" fontId="0" fillId="0" borderId="0" xfId="56" applyFont="1"/>
    <xf numFmtId="2" fontId="0" fillId="0" borderId="0" xfId="55" applyNumberFormat="1" applyFont="1" applyAlignment="1">
      <alignment wrapText="1"/>
    </xf>
    <xf numFmtId="2" fontId="0" fillId="0" borderId="0" xfId="0" applyNumberFormat="1"/>
    <xf numFmtId="2" fontId="0" fillId="0" borderId="0" xfId="55" applyNumberFormat="1" applyFont="1"/>
    <xf numFmtId="0" fontId="1" fillId="0" borderId="0" xfId="0" applyFont="1" applyAlignment="1">
      <alignment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/>
    <xf numFmtId="44" fontId="0" fillId="0" borderId="0" xfId="55" applyFont="1" applyBorder="1"/>
    <xf numFmtId="9" fontId="0" fillId="0" borderId="9" xfId="56" applyFont="1" applyBorder="1"/>
    <xf numFmtId="0" fontId="0" fillId="0" borderId="5" xfId="0" applyBorder="1"/>
    <xf numFmtId="44" fontId="0" fillId="0" borderId="6" xfId="55" applyFont="1" applyBorder="1"/>
    <xf numFmtId="9" fontId="0" fillId="0" borderId="7" xfId="56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44" fontId="0" fillId="0" borderId="0" xfId="55" applyFont="1" applyBorder="1" applyAlignment="1">
      <alignment wrapText="1"/>
    </xf>
    <xf numFmtId="44" fontId="0" fillId="0" borderId="0" xfId="0" applyNumberFormat="1" applyBorder="1"/>
    <xf numFmtId="44" fontId="0" fillId="0" borderId="9" xfId="0" applyNumberFormat="1" applyBorder="1"/>
    <xf numFmtId="164" fontId="0" fillId="0" borderId="0" xfId="0" applyNumberFormat="1" applyBorder="1"/>
    <xf numFmtId="0" fontId="0" fillId="0" borderId="9" xfId="0" applyBorder="1"/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44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2" fillId="0" borderId="3" xfId="0" applyFont="1" applyBorder="1"/>
    <xf numFmtId="0" fontId="2" fillId="0" borderId="4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4" fontId="0" fillId="0" borderId="8" xfId="0" applyNumberFormat="1" applyBorder="1"/>
    <xf numFmtId="14" fontId="0" fillId="0" borderId="5" xfId="0" applyNumberFormat="1" applyBorder="1"/>
    <xf numFmtId="0" fontId="6" fillId="0" borderId="0" xfId="0" applyFont="1"/>
    <xf numFmtId="0" fontId="7" fillId="0" borderId="0" xfId="0" applyFont="1"/>
    <xf numFmtId="14" fontId="1" fillId="0" borderId="1" xfId="0" applyNumberFormat="1" applyFont="1" applyBorder="1"/>
    <xf numFmtId="14" fontId="1" fillId="0" borderId="11" xfId="0" applyNumberFormat="1" applyFont="1" applyBorder="1"/>
    <xf numFmtId="0" fontId="0" fillId="0" borderId="0" xfId="0" applyFont="1"/>
    <xf numFmtId="164" fontId="0" fillId="0" borderId="0" xfId="0" applyNumberFormat="1" applyFont="1"/>
    <xf numFmtId="9" fontId="0" fillId="0" borderId="0" xfId="56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9" fontId="0" fillId="0" borderId="0" xfId="56" applyFont="1" applyAlignment="1">
      <alignment wrapText="1"/>
    </xf>
    <xf numFmtId="0" fontId="7" fillId="0" borderId="0" xfId="0" applyFont="1" applyFill="1" applyBorder="1"/>
    <xf numFmtId="9" fontId="1" fillId="0" borderId="0" xfId="56" applyFont="1" applyAlignment="1">
      <alignment wrapText="1"/>
    </xf>
    <xf numFmtId="0" fontId="8" fillId="3" borderId="0" xfId="0" applyFont="1" applyFill="1"/>
    <xf numFmtId="0" fontId="1" fillId="3" borderId="0" xfId="0" applyFont="1" applyFill="1"/>
    <xf numFmtId="0" fontId="0" fillId="3" borderId="0" xfId="0" applyFill="1"/>
    <xf numFmtId="0" fontId="7" fillId="2" borderId="0" xfId="0" applyFont="1" applyFill="1" applyBorder="1" applyAlignment="1"/>
    <xf numFmtId="0" fontId="7" fillId="2" borderId="0" xfId="0" applyFont="1" applyFill="1"/>
    <xf numFmtId="0" fontId="7" fillId="2" borderId="3" xfId="0" applyFont="1" applyFill="1" applyBorder="1"/>
    <xf numFmtId="0" fontId="6" fillId="2" borderId="6" xfId="0" applyFont="1" applyFill="1" applyBorder="1"/>
    <xf numFmtId="0" fontId="8" fillId="2" borderId="6" xfId="0" applyFont="1" applyFill="1" applyBorder="1"/>
    <xf numFmtId="0" fontId="7" fillId="2" borderId="0" xfId="0" applyFont="1" applyFill="1" applyBorder="1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0" fillId="0" borderId="3" xfId="0" applyBorder="1"/>
    <xf numFmtId="0" fontId="0" fillId="0" borderId="4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0" fontId="0" fillId="2" borderId="0" xfId="0" applyFill="1"/>
    <xf numFmtId="0" fontId="0" fillId="2" borderId="3" xfId="0" applyFill="1" applyBorder="1"/>
    <xf numFmtId="0" fontId="8" fillId="2" borderId="0" xfId="0" applyFont="1" applyFill="1"/>
    <xf numFmtId="0" fontId="0" fillId="0" borderId="0" xfId="0" applyBorder="1" applyAlignment="1">
      <alignment wrapText="1"/>
    </xf>
    <xf numFmtId="9" fontId="0" fillId="0" borderId="0" xfId="56" applyFont="1" applyBorder="1" applyAlignment="1">
      <alignment wrapText="1"/>
    </xf>
  </cellXfs>
  <cellStyles count="57">
    <cellStyle name="Currency" xfId="5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Percent" xfId="56" builtinId="5"/>
  </cellStyles>
  <dxfs count="13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A11:E16" totalsRowShown="0" headerRowDxfId="12" tableBorderDxfId="11">
  <autoFilter ref="A11:E16"/>
  <sortState ref="A12:E16">
    <sortCondition descending="1" ref="D11:D16"/>
  </sortState>
  <tableColumns count="5">
    <tableColumn id="1" name="Name"/>
    <tableColumn id="2" name="Previous Sales Quarter Total" dataDxfId="10" dataCellStyle="Currency"/>
    <tableColumn id="3" name="Present Sales Quarter Total" dataDxfId="9" dataCellStyle="Currency"/>
    <tableColumn id="4" name="Percentage Change " dataDxfId="8" dataCellStyle="Percent"/>
    <tableColumn id="5" name="Over 150k?">
      <calculatedColumnFormula>IF(C12&gt;150000,"Yes","No")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72" displayName="Table72" ref="A2:M12" totalsRowShown="0" headerRowDxfId="4">
  <autoFilter ref="A2:M12"/>
  <tableColumns count="13">
    <tableColumn id="1" name="First Name"/>
    <tableColumn id="2" name="Last Name"/>
    <tableColumn id="3" name="Quiz 1"/>
    <tableColumn id="4" name="Quiz 2"/>
    <tableColumn id="5" name="Quiz 3"/>
    <tableColumn id="6" name="Quiz 4"/>
    <tableColumn id="7" name="Quiz 5"/>
    <tableColumn id="8" name="Quiz 6"/>
    <tableColumn id="9" name="# Number of Completed">
      <calculatedColumnFormula>COUNTA(C3:H3)</calculatedColumnFormula>
    </tableColumn>
    <tableColumn id="10" name="Total Points">
      <calculatedColumnFormula>SUM(C3:H3)</calculatedColumnFormula>
    </tableColumn>
    <tableColumn id="11" name="Possible"/>
    <tableColumn id="12" name="Percentage" dataDxfId="3" dataCellStyle="Percent">
      <calculatedColumnFormula>J3/K3</calculatedColumnFormula>
    </tableColumn>
    <tableColumn id="13" name="Pass?">
      <calculatedColumnFormula>IF(L3&gt;0.5,"Yes","No")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724" displayName="Table724" ref="A16:N26" totalsRowShown="0" headerRowDxfId="5" tableBorderDxfId="2">
  <autoFilter ref="A16:N26"/>
  <tableColumns count="14">
    <tableColumn id="1" name="First Name"/>
    <tableColumn id="2" name="Last Name"/>
    <tableColumn id="3" name="Quiz 1"/>
    <tableColumn id="4" name="Quiz 2"/>
    <tableColumn id="5" name="Quiz 3"/>
    <tableColumn id="6" name="Quiz 4"/>
    <tableColumn id="7" name="Quiz 5"/>
    <tableColumn id="8" name="Quiz 6"/>
    <tableColumn id="9" name="# Number of Completed">
      <calculatedColumnFormula>COUNTA(C17:H17)</calculatedColumnFormula>
    </tableColumn>
    <tableColumn id="10" name="Total Points">
      <calculatedColumnFormula>SUM(C17:H17)</calculatedColumnFormula>
    </tableColumn>
    <tableColumn id="11" name="Possible"/>
    <tableColumn id="12" name="Percentage" dataDxfId="1" dataCellStyle="Percent">
      <calculatedColumnFormula>J17/K17</calculatedColumnFormula>
    </tableColumn>
    <tableColumn id="13" name="Pass?">
      <calculatedColumnFormula>IF(L17&gt;0.5,"Yes","No")</calculatedColumnFormula>
    </tableColumn>
    <tableColumn id="14" name="Missing Grades?" dataDxfId="0">
      <calculatedColumnFormula>IF(OR(Table724[[#This Row],['# Number of Completed]]=5,Table724[[#This Row],['# Number of Completed]]=4),"Incomplete","Complete")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16:M26" totalsRowShown="0" headerRowDxfId="7">
  <autoFilter ref="A16:M26"/>
  <tableColumns count="13">
    <tableColumn id="1" name="First Name"/>
    <tableColumn id="2" name="Last Name"/>
    <tableColumn id="3" name="Quiz 1"/>
    <tableColumn id="4" name="Quiz 2"/>
    <tableColumn id="5" name="Quiz 3"/>
    <tableColumn id="6" name="Quiz 4"/>
    <tableColumn id="7" name="Quiz 5"/>
    <tableColumn id="8" name="Quiz 6"/>
    <tableColumn id="9" name="# Number of Completed">
      <calculatedColumnFormula>COUNTA(C17:H17)</calculatedColumnFormula>
    </tableColumn>
    <tableColumn id="10" name="Total Points">
      <calculatedColumnFormula>SUM(C17:H17)</calculatedColumnFormula>
    </tableColumn>
    <tableColumn id="11" name="Possible"/>
    <tableColumn id="12" name="Percentage" dataDxfId="6" dataCellStyle="Percent">
      <calculatedColumnFormula>J17/K17</calculatedColumnFormula>
    </tableColumn>
    <tableColumn id="13" name="Pass?">
      <calculatedColumnFormula>IF(L17&gt;0.5,"Yes","No")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Ruler="0" workbookViewId="0">
      <selection activeCell="J10" sqref="J10:Q10"/>
    </sheetView>
  </sheetViews>
  <sheetFormatPr defaultColWidth="11" defaultRowHeight="15.75" x14ac:dyDescent="0.25"/>
  <cols>
    <col min="1" max="1" width="15" customWidth="1"/>
    <col min="2" max="2" width="12.125" bestFit="1" customWidth="1"/>
    <col min="3" max="3" width="8.125" customWidth="1"/>
    <col min="4" max="5" width="11.375" bestFit="1" customWidth="1"/>
    <col min="6" max="6" width="13.125" customWidth="1"/>
    <col min="7" max="7" width="12.125" bestFit="1" customWidth="1"/>
    <col min="8" max="8" width="12.75" customWidth="1"/>
  </cols>
  <sheetData>
    <row r="1" spans="1:17" ht="21" x14ac:dyDescent="0.35">
      <c r="A1" s="51" t="s">
        <v>43</v>
      </c>
      <c r="B1" s="7"/>
      <c r="C1" s="7"/>
      <c r="I1" s="8"/>
      <c r="J1" s="8"/>
    </row>
    <row r="2" spans="1:17" x14ac:dyDescent="0.25">
      <c r="A2" s="7"/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  <c r="I2" s="8"/>
      <c r="J2" s="8"/>
    </row>
    <row r="3" spans="1:17" x14ac:dyDescent="0.25">
      <c r="A3" s="7" t="s">
        <v>50</v>
      </c>
      <c r="B3" s="11">
        <v>1200</v>
      </c>
      <c r="C3" s="11">
        <v>1000</v>
      </c>
      <c r="D3" s="11">
        <v>343</v>
      </c>
      <c r="E3" s="11">
        <v>600</v>
      </c>
      <c r="F3" s="11">
        <v>1900</v>
      </c>
      <c r="G3" s="12"/>
      <c r="H3" s="12"/>
      <c r="I3" s="13"/>
      <c r="J3" s="13"/>
    </row>
    <row r="4" spans="1:17" x14ac:dyDescent="0.25">
      <c r="A4" s="7" t="s">
        <v>51</v>
      </c>
      <c r="B4" s="11">
        <v>380</v>
      </c>
      <c r="C4" s="11">
        <v>135000</v>
      </c>
      <c r="D4" s="11">
        <v>6500</v>
      </c>
      <c r="E4" s="11">
        <v>20</v>
      </c>
      <c r="F4" s="11">
        <v>1700</v>
      </c>
      <c r="G4" s="12"/>
      <c r="H4" s="12"/>
      <c r="I4" s="13"/>
      <c r="J4" s="13"/>
    </row>
    <row r="5" spans="1:17" x14ac:dyDescent="0.25">
      <c r="A5" s="7" t="s">
        <v>52</v>
      </c>
      <c r="B5" s="11">
        <v>400</v>
      </c>
      <c r="C5" s="11">
        <v>400</v>
      </c>
      <c r="D5" s="11">
        <v>400</v>
      </c>
      <c r="E5" s="11">
        <v>940</v>
      </c>
      <c r="F5" s="11">
        <v>560</v>
      </c>
      <c r="G5" s="12"/>
      <c r="H5" s="12"/>
      <c r="I5" s="13"/>
      <c r="J5" s="13"/>
    </row>
    <row r="6" spans="1:17" x14ac:dyDescent="0.25">
      <c r="A6" s="7" t="s">
        <v>53</v>
      </c>
      <c r="B6" s="11">
        <v>3000</v>
      </c>
      <c r="C6" s="11">
        <v>80</v>
      </c>
      <c r="D6" s="11">
        <v>12000</v>
      </c>
      <c r="E6" s="11">
        <v>8040</v>
      </c>
      <c r="F6" s="11">
        <v>759</v>
      </c>
      <c r="G6" s="12"/>
      <c r="H6" s="12"/>
      <c r="I6" s="13"/>
      <c r="J6" s="13"/>
    </row>
    <row r="7" spans="1:17" x14ac:dyDescent="0.25">
      <c r="A7" s="7" t="s">
        <v>54</v>
      </c>
      <c r="B7" s="11">
        <v>7800</v>
      </c>
      <c r="C7" s="11">
        <v>4560</v>
      </c>
      <c r="D7" s="11">
        <v>3000</v>
      </c>
      <c r="E7" s="11">
        <v>1400</v>
      </c>
      <c r="F7" s="11">
        <v>220</v>
      </c>
      <c r="G7" s="12"/>
      <c r="H7" s="12"/>
      <c r="I7" s="13"/>
      <c r="J7" s="13"/>
    </row>
    <row r="8" spans="1:17" x14ac:dyDescent="0.25">
      <c r="A8" t="s">
        <v>55</v>
      </c>
      <c r="B8" s="13">
        <v>200</v>
      </c>
      <c r="C8" s="13">
        <v>680</v>
      </c>
      <c r="D8" s="13">
        <v>70</v>
      </c>
      <c r="E8" s="13">
        <v>4546</v>
      </c>
      <c r="F8" s="13">
        <v>3000</v>
      </c>
      <c r="G8" s="12"/>
      <c r="H8" s="12"/>
      <c r="I8" s="13"/>
      <c r="J8" s="13"/>
    </row>
    <row r="9" spans="1:17" x14ac:dyDescent="0.25">
      <c r="C9" s="6"/>
      <c r="D9" s="6"/>
      <c r="E9" s="6"/>
      <c r="F9" s="6"/>
    </row>
    <row r="10" spans="1:17" ht="19.5" thickBot="1" x14ac:dyDescent="0.35">
      <c r="A10" s="7" t="s">
        <v>93</v>
      </c>
      <c r="J10" s="71" t="s">
        <v>86</v>
      </c>
      <c r="K10" s="71"/>
      <c r="L10" s="71"/>
      <c r="M10" s="71"/>
      <c r="N10" s="71"/>
      <c r="O10" s="71"/>
      <c r="P10" s="71"/>
      <c r="Q10" s="71"/>
    </row>
    <row r="11" spans="1:17" ht="18.75" x14ac:dyDescent="0.3">
      <c r="A11" s="7" t="s">
        <v>94</v>
      </c>
      <c r="J11" s="69" t="s">
        <v>87</v>
      </c>
      <c r="K11" s="69"/>
      <c r="L11" s="69"/>
      <c r="M11" s="69"/>
      <c r="N11" s="69"/>
      <c r="O11" s="69"/>
      <c r="P11" s="69"/>
      <c r="Q11" s="69"/>
    </row>
    <row r="12" spans="1:17" ht="18.75" x14ac:dyDescent="0.3">
      <c r="B12" s="6"/>
      <c r="J12" s="68" t="s">
        <v>88</v>
      </c>
      <c r="K12" s="68"/>
      <c r="L12" s="68"/>
      <c r="M12" s="68"/>
      <c r="N12" s="68"/>
      <c r="O12" s="68"/>
      <c r="P12" s="68"/>
      <c r="Q12" s="68"/>
    </row>
    <row r="13" spans="1:17" ht="18.75" x14ac:dyDescent="0.3">
      <c r="J13" s="68" t="s">
        <v>89</v>
      </c>
      <c r="K13" s="68"/>
      <c r="L13" s="68"/>
      <c r="M13" s="68"/>
      <c r="N13" s="68"/>
      <c r="O13" s="68"/>
      <c r="P13" s="68"/>
      <c r="Q13" s="68"/>
    </row>
    <row r="14" spans="1:17" ht="19.5" thickBot="1" x14ac:dyDescent="0.35">
      <c r="J14" s="68" t="s">
        <v>90</v>
      </c>
      <c r="K14" s="68"/>
      <c r="L14" s="68"/>
      <c r="M14" s="68"/>
      <c r="N14" s="68"/>
      <c r="O14" s="68"/>
      <c r="P14" s="68"/>
      <c r="Q14" s="68"/>
    </row>
    <row r="15" spans="1:17" ht="32.25" x14ac:dyDescent="0.3">
      <c r="A15" s="30"/>
      <c r="B15" s="31" t="s">
        <v>45</v>
      </c>
      <c r="C15" s="31" t="s">
        <v>46</v>
      </c>
      <c r="D15" s="31" t="s">
        <v>47</v>
      </c>
      <c r="E15" s="31" t="s">
        <v>48</v>
      </c>
      <c r="F15" s="31" t="s">
        <v>49</v>
      </c>
      <c r="G15" s="31" t="s">
        <v>63</v>
      </c>
      <c r="H15" s="32" t="s">
        <v>64</v>
      </c>
      <c r="J15" s="67" t="s">
        <v>91</v>
      </c>
      <c r="K15" s="67"/>
      <c r="L15" s="67"/>
      <c r="M15" s="67"/>
      <c r="N15" s="67"/>
      <c r="O15" s="67"/>
      <c r="P15" s="67"/>
      <c r="Q15" s="67"/>
    </row>
    <row r="16" spans="1:17" ht="18.75" x14ac:dyDescent="0.3">
      <c r="A16" s="33" t="s">
        <v>50</v>
      </c>
      <c r="B16" s="34">
        <v>1200</v>
      </c>
      <c r="C16" s="34">
        <v>1000</v>
      </c>
      <c r="D16" s="34">
        <v>343</v>
      </c>
      <c r="E16" s="34">
        <v>600</v>
      </c>
      <c r="F16" s="34">
        <v>1900</v>
      </c>
      <c r="G16" s="35">
        <f>SUM(B16:F16)</f>
        <v>5043</v>
      </c>
      <c r="H16" s="36">
        <f>G16/5</f>
        <v>1008.6</v>
      </c>
      <c r="J16" s="67" t="s">
        <v>92</v>
      </c>
      <c r="K16" s="67"/>
      <c r="L16" s="67"/>
      <c r="M16" s="67"/>
      <c r="N16" s="67"/>
      <c r="O16" s="67"/>
      <c r="P16" s="67"/>
      <c r="Q16" s="67"/>
    </row>
    <row r="17" spans="1:17" ht="18.75" x14ac:dyDescent="0.3">
      <c r="A17" s="33" t="s">
        <v>51</v>
      </c>
      <c r="B17" s="34">
        <v>380</v>
      </c>
      <c r="C17" s="34">
        <v>135000</v>
      </c>
      <c r="D17" s="34">
        <v>6500</v>
      </c>
      <c r="E17" s="34">
        <v>20</v>
      </c>
      <c r="F17" s="34">
        <v>1700</v>
      </c>
      <c r="G17" s="35">
        <f t="shared" ref="G17:G21" si="0">SUM(B17:F17)</f>
        <v>143600</v>
      </c>
      <c r="H17" s="36">
        <f t="shared" ref="H17:H21" si="1">G17/5</f>
        <v>28720</v>
      </c>
      <c r="J17" s="67" t="s">
        <v>122</v>
      </c>
      <c r="K17" s="67"/>
      <c r="L17" s="67"/>
      <c r="M17" s="67"/>
      <c r="N17" s="67"/>
      <c r="O17" s="67"/>
      <c r="P17" s="67"/>
      <c r="Q17" s="67"/>
    </row>
    <row r="18" spans="1:17" ht="18.75" x14ac:dyDescent="0.3">
      <c r="A18" s="33" t="s">
        <v>52</v>
      </c>
      <c r="B18" s="34">
        <v>400</v>
      </c>
      <c r="C18" s="34">
        <v>400</v>
      </c>
      <c r="D18" s="34">
        <v>400</v>
      </c>
      <c r="E18" s="34">
        <v>940</v>
      </c>
      <c r="F18" s="34">
        <v>560</v>
      </c>
      <c r="G18" s="35">
        <f t="shared" si="0"/>
        <v>2700</v>
      </c>
      <c r="H18" s="36">
        <f t="shared" si="1"/>
        <v>540</v>
      </c>
      <c r="J18" s="67" t="s">
        <v>123</v>
      </c>
      <c r="K18" s="67"/>
      <c r="L18" s="67"/>
      <c r="M18" s="67"/>
      <c r="N18" s="67"/>
      <c r="O18" s="67"/>
      <c r="P18" s="67"/>
      <c r="Q18" s="67"/>
    </row>
    <row r="19" spans="1:17" ht="18.75" x14ac:dyDescent="0.3">
      <c r="A19" s="33" t="s">
        <v>53</v>
      </c>
      <c r="B19" s="34">
        <v>3000</v>
      </c>
      <c r="C19" s="34">
        <v>80</v>
      </c>
      <c r="D19" s="34">
        <v>12000</v>
      </c>
      <c r="E19" s="34">
        <v>8040</v>
      </c>
      <c r="F19" s="34">
        <v>759</v>
      </c>
      <c r="G19" s="35">
        <f t="shared" si="0"/>
        <v>23879</v>
      </c>
      <c r="H19" s="36">
        <f t="shared" si="1"/>
        <v>4775.8</v>
      </c>
      <c r="J19" s="67" t="s">
        <v>124</v>
      </c>
      <c r="K19" s="67"/>
      <c r="L19" s="67"/>
      <c r="M19" s="67"/>
      <c r="N19" s="67"/>
      <c r="O19" s="67"/>
      <c r="P19" s="67"/>
      <c r="Q19" s="67"/>
    </row>
    <row r="20" spans="1:17" ht="18.75" x14ac:dyDescent="0.3">
      <c r="A20" s="33" t="s">
        <v>54</v>
      </c>
      <c r="B20" s="34">
        <v>7800</v>
      </c>
      <c r="C20" s="34">
        <v>4560</v>
      </c>
      <c r="D20" s="34">
        <v>3000</v>
      </c>
      <c r="E20" s="34">
        <v>1400</v>
      </c>
      <c r="F20" s="34">
        <v>220</v>
      </c>
      <c r="G20" s="35">
        <f t="shared" si="0"/>
        <v>16980</v>
      </c>
      <c r="H20" s="36">
        <f t="shared" si="1"/>
        <v>3396</v>
      </c>
      <c r="J20" s="67" t="s">
        <v>125</v>
      </c>
      <c r="K20" s="67"/>
      <c r="L20" s="67"/>
      <c r="M20" s="67"/>
      <c r="N20" s="67"/>
      <c r="O20" s="67"/>
      <c r="P20" s="67"/>
      <c r="Q20" s="67"/>
    </row>
    <row r="21" spans="1:17" x14ac:dyDescent="0.25">
      <c r="A21" s="24" t="s">
        <v>55</v>
      </c>
      <c r="B21" s="25">
        <v>200</v>
      </c>
      <c r="C21" s="25">
        <v>680</v>
      </c>
      <c r="D21" s="25">
        <v>70</v>
      </c>
      <c r="E21" s="25">
        <v>4546</v>
      </c>
      <c r="F21" s="25">
        <v>3000</v>
      </c>
      <c r="G21" s="35">
        <f t="shared" si="0"/>
        <v>8496</v>
      </c>
      <c r="H21" s="36">
        <f t="shared" si="1"/>
        <v>1699.2</v>
      </c>
    </row>
    <row r="22" spans="1:17" x14ac:dyDescent="0.25">
      <c r="A22" s="33"/>
      <c r="B22" s="5"/>
      <c r="C22" s="5"/>
      <c r="D22" s="37"/>
      <c r="E22" s="37"/>
      <c r="F22" s="37"/>
      <c r="G22" s="37"/>
      <c r="H22" s="38"/>
    </row>
    <row r="23" spans="1:17" x14ac:dyDescent="0.25">
      <c r="A23" s="39" t="s">
        <v>93</v>
      </c>
      <c r="B23" s="35">
        <f>SUM(B16:B21)</f>
        <v>12980</v>
      </c>
      <c r="C23" s="35">
        <f t="shared" ref="C23:F23" si="2">SUM(C16:C21)</f>
        <v>141720</v>
      </c>
      <c r="D23" s="35">
        <f t="shared" si="2"/>
        <v>22313</v>
      </c>
      <c r="E23" s="35">
        <f t="shared" si="2"/>
        <v>15546</v>
      </c>
      <c r="F23" s="35">
        <f t="shared" si="2"/>
        <v>8139</v>
      </c>
      <c r="G23" s="5"/>
      <c r="H23" s="38"/>
    </row>
    <row r="24" spans="1:17" ht="16.5" thickBot="1" x14ac:dyDescent="0.3">
      <c r="A24" s="40" t="s">
        <v>94</v>
      </c>
      <c r="B24" s="41">
        <f>SUM(G16:G21)</f>
        <v>200698</v>
      </c>
      <c r="C24" s="42"/>
      <c r="D24" s="42"/>
      <c r="E24" s="42"/>
      <c r="F24" s="42"/>
      <c r="G24" s="42"/>
      <c r="H24" s="43"/>
    </row>
    <row r="25" spans="1:17" x14ac:dyDescent="0.25">
      <c r="A25" s="3"/>
      <c r="C25" s="6"/>
    </row>
  </sheetData>
  <mergeCells count="11">
    <mergeCell ref="J13:Q13"/>
    <mergeCell ref="J12:Q12"/>
    <mergeCell ref="J11:Q11"/>
    <mergeCell ref="J10:Q10"/>
    <mergeCell ref="J20:Q20"/>
    <mergeCell ref="J19:Q19"/>
    <mergeCell ref="J18:Q18"/>
    <mergeCell ref="J17:Q17"/>
    <mergeCell ref="J16:Q16"/>
    <mergeCell ref="J15:Q15"/>
    <mergeCell ref="J14:Q1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M13" sqref="M13"/>
    </sheetView>
  </sheetViews>
  <sheetFormatPr defaultRowHeight="15.75" x14ac:dyDescent="0.25"/>
  <cols>
    <col min="2" max="3" width="12.125" bestFit="1" customWidth="1"/>
    <col min="4" max="4" width="12.25" customWidth="1"/>
  </cols>
  <sheetData>
    <row r="1" spans="1:17" ht="21" x14ac:dyDescent="0.35">
      <c r="A1" s="51" t="s">
        <v>96</v>
      </c>
    </row>
    <row r="2" spans="1:17" ht="63" x14ac:dyDescent="0.25">
      <c r="A2" s="3" t="s">
        <v>1</v>
      </c>
      <c r="B2" s="14" t="s">
        <v>56</v>
      </c>
      <c r="C2" s="14" t="s">
        <v>57</v>
      </c>
      <c r="D2" s="14" t="s">
        <v>72</v>
      </c>
    </row>
    <row r="3" spans="1:17" x14ac:dyDescent="0.25">
      <c r="A3" t="s">
        <v>58</v>
      </c>
      <c r="B3" s="9">
        <v>392568</v>
      </c>
      <c r="C3" s="9">
        <v>351346</v>
      </c>
      <c r="D3" s="9"/>
    </row>
    <row r="4" spans="1:17" x14ac:dyDescent="0.25">
      <c r="A4" t="s">
        <v>59</v>
      </c>
      <c r="B4" s="9">
        <v>256800</v>
      </c>
      <c r="C4" s="9">
        <v>301158</v>
      </c>
      <c r="D4" s="9"/>
    </row>
    <row r="5" spans="1:17" x14ac:dyDescent="0.25">
      <c r="A5" t="s">
        <v>60</v>
      </c>
      <c r="B5" s="9">
        <v>106018</v>
      </c>
      <c r="C5" s="9"/>
      <c r="D5" s="9"/>
    </row>
    <row r="6" spans="1:17" ht="21.75" thickBot="1" x14ac:dyDescent="0.4">
      <c r="A6" t="s">
        <v>61</v>
      </c>
      <c r="B6" s="9">
        <v>295200</v>
      </c>
      <c r="C6" s="9">
        <v>125090</v>
      </c>
      <c r="D6" s="9"/>
      <c r="G6" s="70" t="s">
        <v>86</v>
      </c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8.75" x14ac:dyDescent="0.3">
      <c r="A7" t="s">
        <v>62</v>
      </c>
      <c r="B7" s="9">
        <v>48790</v>
      </c>
      <c r="C7" s="9">
        <v>80257</v>
      </c>
      <c r="D7" s="9"/>
      <c r="G7" s="69" t="s">
        <v>95</v>
      </c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8.75" x14ac:dyDescent="0.3">
      <c r="G8" s="68" t="s">
        <v>97</v>
      </c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18.75" x14ac:dyDescent="0.3">
      <c r="G9" s="68" t="s">
        <v>127</v>
      </c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17" ht="16.5" thickBot="1" x14ac:dyDescent="0.3"/>
    <row r="11" spans="1:17" ht="47.25" x14ac:dyDescent="0.25">
      <c r="A11" s="21"/>
      <c r="B11" s="22" t="s">
        <v>56</v>
      </c>
      <c r="C11" s="22" t="s">
        <v>57</v>
      </c>
      <c r="D11" s="23" t="s">
        <v>72</v>
      </c>
    </row>
    <row r="12" spans="1:17" x14ac:dyDescent="0.25">
      <c r="A12" s="24" t="s">
        <v>58</v>
      </c>
      <c r="B12" s="25">
        <v>392568</v>
      </c>
      <c r="C12" s="25">
        <v>351346</v>
      </c>
      <c r="D12" s="26">
        <f>SUM(C12-B12)/B12</f>
        <v>-0.10500601169733652</v>
      </c>
    </row>
    <row r="13" spans="1:17" x14ac:dyDescent="0.25">
      <c r="A13" s="24" t="s">
        <v>59</v>
      </c>
      <c r="B13" s="25">
        <v>256800</v>
      </c>
      <c r="C13" s="25">
        <v>301158</v>
      </c>
      <c r="D13" s="26">
        <f t="shared" ref="D13:D16" si="0">SUM(C13-B13)/B13</f>
        <v>0.17273364485981307</v>
      </c>
    </row>
    <row r="14" spans="1:17" x14ac:dyDescent="0.25">
      <c r="A14" s="24" t="s">
        <v>60</v>
      </c>
      <c r="B14" s="25">
        <v>106018</v>
      </c>
      <c r="C14" s="25">
        <f>'Basic Equations'!B24</f>
        <v>200698</v>
      </c>
      <c r="D14" s="26">
        <f t="shared" si="0"/>
        <v>0.89305589616857517</v>
      </c>
    </row>
    <row r="15" spans="1:17" x14ac:dyDescent="0.25">
      <c r="A15" s="24" t="s">
        <v>61</v>
      </c>
      <c r="B15" s="25">
        <v>295200</v>
      </c>
      <c r="C15" s="25">
        <v>125090</v>
      </c>
      <c r="D15" s="26">
        <f t="shared" si="0"/>
        <v>-0.57625338753387534</v>
      </c>
    </row>
    <row r="16" spans="1:17" ht="16.5" thickBot="1" x14ac:dyDescent="0.3">
      <c r="A16" s="27" t="s">
        <v>62</v>
      </c>
      <c r="B16" s="28">
        <v>48790</v>
      </c>
      <c r="C16" s="28">
        <v>80257</v>
      </c>
      <c r="D16" s="29">
        <f t="shared" si="0"/>
        <v>0.64494773519163762</v>
      </c>
    </row>
  </sheetData>
  <mergeCells count="4">
    <mergeCell ref="G9:Q9"/>
    <mergeCell ref="G8:Q8"/>
    <mergeCell ref="G7:Q7"/>
    <mergeCell ref="G6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Ruler="0" workbookViewId="0">
      <selection activeCell="F16" sqref="F16:I16"/>
    </sheetView>
  </sheetViews>
  <sheetFormatPr defaultColWidth="11" defaultRowHeight="15.75" x14ac:dyDescent="0.25"/>
  <cols>
    <col min="3" max="3" width="4.375" bestFit="1" customWidth="1"/>
    <col min="4" max="4" width="11.625" bestFit="1" customWidth="1"/>
    <col min="9" max="9" width="7.875" customWidth="1"/>
  </cols>
  <sheetData>
    <row r="1" spans="1:9" ht="21" x14ac:dyDescent="0.35">
      <c r="A1" s="51" t="s">
        <v>65</v>
      </c>
    </row>
    <row r="2" spans="1:9" x14ac:dyDescent="0.25">
      <c r="A2" s="3" t="s">
        <v>2</v>
      </c>
      <c r="B2" s="3" t="s">
        <v>3</v>
      </c>
      <c r="C2" s="3" t="s">
        <v>4</v>
      </c>
      <c r="D2" s="3"/>
    </row>
    <row r="3" spans="1:9" x14ac:dyDescent="0.25">
      <c r="A3" t="s">
        <v>16</v>
      </c>
      <c r="B3" t="s">
        <v>17</v>
      </c>
      <c r="C3">
        <v>34</v>
      </c>
      <c r="D3" s="2"/>
    </row>
    <row r="4" spans="1:9" x14ac:dyDescent="0.25">
      <c r="A4" t="s">
        <v>18</v>
      </c>
      <c r="B4" t="s">
        <v>19</v>
      </c>
      <c r="C4">
        <v>22</v>
      </c>
      <c r="D4" s="2"/>
    </row>
    <row r="5" spans="1:9" x14ac:dyDescent="0.25">
      <c r="A5" t="s">
        <v>20</v>
      </c>
      <c r="B5" t="s">
        <v>21</v>
      </c>
      <c r="C5">
        <v>86</v>
      </c>
    </row>
    <row r="6" spans="1:9" x14ac:dyDescent="0.25">
      <c r="A6" t="s">
        <v>22</v>
      </c>
      <c r="B6" t="s">
        <v>23</v>
      </c>
      <c r="C6">
        <v>65</v>
      </c>
    </row>
    <row r="7" spans="1:9" x14ac:dyDescent="0.25">
      <c r="A7" t="s">
        <v>24</v>
      </c>
      <c r="B7" t="s">
        <v>25</v>
      </c>
      <c r="C7">
        <v>62</v>
      </c>
      <c r="D7" s="2"/>
    </row>
    <row r="8" spans="1:9" x14ac:dyDescent="0.25">
      <c r="A8" t="s">
        <v>20</v>
      </c>
      <c r="B8" t="s">
        <v>26</v>
      </c>
      <c r="C8">
        <v>13</v>
      </c>
      <c r="D8" s="2"/>
    </row>
    <row r="9" spans="1:9" x14ac:dyDescent="0.25">
      <c r="A9" t="s">
        <v>27</v>
      </c>
      <c r="B9" t="s">
        <v>28</v>
      </c>
      <c r="C9">
        <v>26</v>
      </c>
    </row>
    <row r="10" spans="1:9" x14ac:dyDescent="0.25">
      <c r="A10" t="s">
        <v>29</v>
      </c>
      <c r="B10" t="s">
        <v>30</v>
      </c>
      <c r="C10">
        <v>72</v>
      </c>
    </row>
    <row r="11" spans="1:9" x14ac:dyDescent="0.25">
      <c r="A11" t="s">
        <v>31</v>
      </c>
      <c r="B11" t="s">
        <v>32</v>
      </c>
      <c r="C11">
        <v>59</v>
      </c>
    </row>
    <row r="12" spans="1:9" ht="19.5" thickBot="1" x14ac:dyDescent="0.35">
      <c r="F12" s="71" t="s">
        <v>86</v>
      </c>
      <c r="G12" s="71"/>
      <c r="H12" s="71"/>
      <c r="I12" s="71"/>
    </row>
    <row r="13" spans="1:9" ht="18.75" x14ac:dyDescent="0.3">
      <c r="A13" s="3" t="s">
        <v>33</v>
      </c>
      <c r="C13" s="3" t="s">
        <v>14</v>
      </c>
      <c r="F13" s="69" t="s">
        <v>116</v>
      </c>
      <c r="G13" s="69"/>
      <c r="H13" s="69"/>
      <c r="I13" s="69"/>
    </row>
    <row r="14" spans="1:9" ht="18.75" x14ac:dyDescent="0.3">
      <c r="A14" s="3" t="s">
        <v>40</v>
      </c>
      <c r="C14" s="3" t="s">
        <v>15</v>
      </c>
      <c r="F14" s="68" t="s">
        <v>117</v>
      </c>
      <c r="G14" s="68"/>
      <c r="H14" s="68"/>
      <c r="I14" s="68"/>
    </row>
    <row r="15" spans="1:9" ht="18.75" x14ac:dyDescent="0.3">
      <c r="F15" s="68" t="s">
        <v>118</v>
      </c>
      <c r="G15" s="68"/>
      <c r="H15" s="68"/>
      <c r="I15" s="68"/>
    </row>
    <row r="16" spans="1:9" ht="19.5" thickBot="1" x14ac:dyDescent="0.35">
      <c r="F16" s="68" t="s">
        <v>119</v>
      </c>
      <c r="G16" s="68"/>
      <c r="H16" s="68"/>
      <c r="I16" s="68"/>
    </row>
    <row r="17" spans="1:4" ht="26.1" customHeight="1" x14ac:dyDescent="0.25">
      <c r="A17" s="15" t="s">
        <v>33</v>
      </c>
      <c r="B17" s="16">
        <f>MEDIAN(C3:C11)</f>
        <v>59</v>
      </c>
      <c r="C17" s="16" t="s">
        <v>14</v>
      </c>
      <c r="D17" s="17">
        <f>MAX(C3:C11)</f>
        <v>86</v>
      </c>
    </row>
    <row r="18" spans="1:4" ht="30.95" customHeight="1" thickBot="1" x14ac:dyDescent="0.3">
      <c r="A18" s="18" t="s">
        <v>40</v>
      </c>
      <c r="B18" s="19">
        <f>AVERAGE(C3:C11)</f>
        <v>48.777777777777779</v>
      </c>
      <c r="C18" s="19" t="s">
        <v>15</v>
      </c>
      <c r="D18" s="20">
        <f>MIN(C3:C11)</f>
        <v>13</v>
      </c>
    </row>
  </sheetData>
  <mergeCells count="5">
    <mergeCell ref="F12:I12"/>
    <mergeCell ref="F13:I13"/>
    <mergeCell ref="F14:I14"/>
    <mergeCell ref="F15:I15"/>
    <mergeCell ref="F16:I16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Ruler="0" workbookViewId="0">
      <selection activeCell="E10" sqref="E10"/>
    </sheetView>
  </sheetViews>
  <sheetFormatPr defaultColWidth="11" defaultRowHeight="15.75" x14ac:dyDescent="0.25"/>
  <cols>
    <col min="1" max="1" width="17.5" bestFit="1" customWidth="1"/>
    <col min="2" max="4" width="11.875" bestFit="1" customWidth="1"/>
    <col min="14" max="14" width="18.625" customWidth="1"/>
    <col min="15" max="15" width="5.125" customWidth="1"/>
  </cols>
  <sheetData>
    <row r="1" spans="1:15" ht="21" x14ac:dyDescent="0.35">
      <c r="A1" s="51" t="s">
        <v>13</v>
      </c>
    </row>
    <row r="2" spans="1:15" s="1" customFormat="1" ht="18.75" x14ac:dyDescent="0.3">
      <c r="A2" s="4" t="s">
        <v>1</v>
      </c>
      <c r="B2" s="53">
        <v>42745</v>
      </c>
      <c r="C2" s="53">
        <v>42746</v>
      </c>
      <c r="D2" s="53">
        <v>42747</v>
      </c>
      <c r="E2" s="53">
        <v>42748</v>
      </c>
      <c r="F2" s="53">
        <v>42749</v>
      </c>
      <c r="G2" s="53">
        <v>42750</v>
      </c>
      <c r="H2" s="53">
        <v>42751</v>
      </c>
      <c r="I2" s="53">
        <v>42752</v>
      </c>
      <c r="J2" s="53">
        <v>42753</v>
      </c>
      <c r="K2" s="53">
        <v>42754</v>
      </c>
      <c r="L2" s="4" t="s">
        <v>8</v>
      </c>
    </row>
    <row r="3" spans="1:15" x14ac:dyDescent="0.25">
      <c r="A3" t="s">
        <v>9</v>
      </c>
      <c r="B3" t="s">
        <v>0</v>
      </c>
      <c r="D3" t="s">
        <v>0</v>
      </c>
      <c r="E3" t="s">
        <v>0</v>
      </c>
      <c r="F3" t="s">
        <v>0</v>
      </c>
      <c r="G3" t="s">
        <v>0</v>
      </c>
      <c r="I3" t="s">
        <v>0</v>
      </c>
      <c r="J3" t="s">
        <v>0</v>
      </c>
      <c r="K3" t="s">
        <v>0</v>
      </c>
      <c r="N3" t="s">
        <v>66</v>
      </c>
    </row>
    <row r="4" spans="1:15" x14ac:dyDescent="0.25">
      <c r="A4" t="s">
        <v>10</v>
      </c>
      <c r="B4" t="s">
        <v>0</v>
      </c>
      <c r="D4" t="s">
        <v>0</v>
      </c>
      <c r="F4" t="s">
        <v>0</v>
      </c>
      <c r="H4" t="s">
        <v>0</v>
      </c>
      <c r="J4" t="s">
        <v>0</v>
      </c>
      <c r="K4" t="s">
        <v>0</v>
      </c>
    </row>
    <row r="5" spans="1:15" x14ac:dyDescent="0.25">
      <c r="A5" t="s">
        <v>11</v>
      </c>
      <c r="C5" t="s">
        <v>0</v>
      </c>
      <c r="E5" t="s">
        <v>0</v>
      </c>
      <c r="F5" t="s">
        <v>0</v>
      </c>
      <c r="G5" t="s">
        <v>0</v>
      </c>
      <c r="H5" t="s">
        <v>0</v>
      </c>
      <c r="J5" t="s">
        <v>0</v>
      </c>
      <c r="K5" t="s">
        <v>0</v>
      </c>
    </row>
    <row r="6" spans="1:15" x14ac:dyDescent="0.25">
      <c r="A6" t="s">
        <v>12</v>
      </c>
      <c r="B6" t="s">
        <v>0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</row>
    <row r="8" spans="1:15" ht="19.5" thickBot="1" x14ac:dyDescent="0.35">
      <c r="A8" s="71" t="s">
        <v>86</v>
      </c>
      <c r="B8" s="71"/>
      <c r="C8" s="71"/>
      <c r="D8" s="71"/>
    </row>
    <row r="9" spans="1:15" ht="18.75" x14ac:dyDescent="0.3">
      <c r="A9" s="68" t="s">
        <v>120</v>
      </c>
      <c r="B9" s="68"/>
      <c r="C9" s="68"/>
      <c r="D9" s="68"/>
    </row>
    <row r="10" spans="1:15" ht="18.75" x14ac:dyDescent="0.3">
      <c r="A10" s="68" t="s">
        <v>41</v>
      </c>
      <c r="B10" s="68"/>
      <c r="C10" s="68"/>
      <c r="D10" s="68"/>
    </row>
    <row r="11" spans="1:15" ht="18.75" x14ac:dyDescent="0.3">
      <c r="A11" s="68" t="s">
        <v>42</v>
      </c>
      <c r="B11" s="68"/>
      <c r="C11" s="68"/>
      <c r="D11" s="68"/>
    </row>
    <row r="14" spans="1:15" ht="16.5" thickBot="1" x14ac:dyDescent="0.3"/>
    <row r="15" spans="1:15" ht="18.75" x14ac:dyDescent="0.3">
      <c r="A15" s="46" t="s">
        <v>1</v>
      </c>
      <c r="B15" s="54">
        <v>42745</v>
      </c>
      <c r="C15" s="54">
        <v>42746</v>
      </c>
      <c r="D15" s="54">
        <v>42747</v>
      </c>
      <c r="E15" s="54">
        <v>42748</v>
      </c>
      <c r="F15" s="54">
        <v>42749</v>
      </c>
      <c r="G15" s="54">
        <v>42750</v>
      </c>
      <c r="H15" s="54">
        <v>42751</v>
      </c>
      <c r="I15" s="54">
        <v>42752</v>
      </c>
      <c r="J15" s="54">
        <v>42753</v>
      </c>
      <c r="K15" s="54">
        <v>42754</v>
      </c>
      <c r="L15" s="47" t="s">
        <v>8</v>
      </c>
      <c r="M15" s="44"/>
      <c r="N15" s="44"/>
      <c r="O15" s="45"/>
    </row>
    <row r="16" spans="1:15" x14ac:dyDescent="0.25">
      <c r="A16" s="24" t="s">
        <v>9</v>
      </c>
      <c r="B16" s="5" t="s">
        <v>0</v>
      </c>
      <c r="C16" s="5"/>
      <c r="D16" s="5" t="s">
        <v>0</v>
      </c>
      <c r="E16" s="5" t="s">
        <v>0</v>
      </c>
      <c r="F16" s="5" t="s">
        <v>0</v>
      </c>
      <c r="G16" s="5" t="s">
        <v>0</v>
      </c>
      <c r="H16" s="5"/>
      <c r="I16" s="5" t="s">
        <v>0</v>
      </c>
      <c r="J16" s="5" t="s">
        <v>0</v>
      </c>
      <c r="K16" s="5" t="s">
        <v>0</v>
      </c>
      <c r="L16" s="5">
        <f>COUNTA(B16:K16)</f>
        <v>8</v>
      </c>
      <c r="M16" s="5"/>
      <c r="N16" s="5" t="s">
        <v>66</v>
      </c>
      <c r="O16" s="38">
        <f>COUNT(B15:K15)</f>
        <v>10</v>
      </c>
    </row>
    <row r="17" spans="1:15" x14ac:dyDescent="0.25">
      <c r="A17" s="24" t="s">
        <v>10</v>
      </c>
      <c r="B17" s="5" t="s">
        <v>0</v>
      </c>
      <c r="C17" s="5"/>
      <c r="D17" s="5" t="s">
        <v>0</v>
      </c>
      <c r="E17" s="5"/>
      <c r="F17" s="5" t="s">
        <v>0</v>
      </c>
      <c r="G17" s="5"/>
      <c r="H17" s="5" t="s">
        <v>0</v>
      </c>
      <c r="I17" s="5"/>
      <c r="J17" s="5" t="s">
        <v>0</v>
      </c>
      <c r="K17" s="5" t="s">
        <v>0</v>
      </c>
      <c r="L17" s="5">
        <f t="shared" ref="L17:L19" si="0">COUNTA(B17:K17)</f>
        <v>6</v>
      </c>
      <c r="M17" s="5"/>
      <c r="N17" s="5"/>
      <c r="O17" s="38"/>
    </row>
    <row r="18" spans="1:15" x14ac:dyDescent="0.25">
      <c r="A18" s="24" t="s">
        <v>11</v>
      </c>
      <c r="B18" s="5"/>
      <c r="C18" s="5" t="s">
        <v>0</v>
      </c>
      <c r="D18" s="5"/>
      <c r="E18" s="5" t="s">
        <v>0</v>
      </c>
      <c r="F18" s="5" t="s">
        <v>0</v>
      </c>
      <c r="G18" s="5" t="s">
        <v>0</v>
      </c>
      <c r="H18" s="5" t="s">
        <v>0</v>
      </c>
      <c r="I18" s="5"/>
      <c r="J18" s="5" t="s">
        <v>0</v>
      </c>
      <c r="K18" s="5" t="s">
        <v>0</v>
      </c>
      <c r="L18" s="5">
        <f t="shared" si="0"/>
        <v>7</v>
      </c>
      <c r="M18" s="5"/>
      <c r="N18" s="5"/>
      <c r="O18" s="38"/>
    </row>
    <row r="19" spans="1:15" x14ac:dyDescent="0.25">
      <c r="A19" s="24" t="s">
        <v>12</v>
      </c>
      <c r="B19" s="5" t="s">
        <v>0</v>
      </c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>
        <f t="shared" si="0"/>
        <v>10</v>
      </c>
      <c r="M19" s="5"/>
      <c r="N19" s="5"/>
      <c r="O19" s="38"/>
    </row>
    <row r="20" spans="1:15" x14ac:dyDescent="0.25">
      <c r="A20" s="2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8"/>
    </row>
    <row r="21" spans="1:15" ht="16.5" thickBot="1" x14ac:dyDescent="0.3">
      <c r="A21" s="27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</row>
  </sheetData>
  <mergeCells count="4">
    <mergeCell ref="A11:D11"/>
    <mergeCell ref="A10:D10"/>
    <mergeCell ref="A9:D9"/>
    <mergeCell ref="A8:D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Ruler="0" workbookViewId="0">
      <selection activeCell="F13" sqref="F13:I13"/>
    </sheetView>
  </sheetViews>
  <sheetFormatPr defaultColWidth="11" defaultRowHeight="15.75" x14ac:dyDescent="0.25"/>
  <cols>
    <col min="5" max="5" width="21.625" customWidth="1"/>
    <col min="9" max="9" width="25.875" customWidth="1"/>
    <col min="10" max="10" width="5.625" customWidth="1"/>
    <col min="11" max="11" width="11.25" customWidth="1"/>
    <col min="15" max="15" width="18.875" customWidth="1"/>
  </cols>
  <sheetData>
    <row r="1" spans="1:15" ht="21" x14ac:dyDescent="0.35">
      <c r="A1" s="73" t="s">
        <v>67</v>
      </c>
      <c r="B1" s="73"/>
      <c r="E1" s="5"/>
      <c r="F1" s="5"/>
      <c r="K1" s="74" t="s">
        <v>67</v>
      </c>
      <c r="L1" s="75"/>
      <c r="M1" s="76"/>
      <c r="N1" s="76"/>
      <c r="O1" s="77"/>
    </row>
    <row r="2" spans="1:15" x14ac:dyDescent="0.25">
      <c r="A2" s="4" t="s">
        <v>7</v>
      </c>
      <c r="B2" s="4" t="s">
        <v>6</v>
      </c>
      <c r="C2" s="4" t="s">
        <v>5</v>
      </c>
      <c r="D2" s="4" t="s">
        <v>8</v>
      </c>
      <c r="E2" s="4" t="s">
        <v>34</v>
      </c>
      <c r="F2" s="5"/>
      <c r="K2" s="78" t="s">
        <v>7</v>
      </c>
      <c r="L2" s="58" t="s">
        <v>6</v>
      </c>
      <c r="M2" s="58" t="s">
        <v>5</v>
      </c>
      <c r="N2" s="58" t="s">
        <v>8</v>
      </c>
      <c r="O2" s="79" t="s">
        <v>34</v>
      </c>
    </row>
    <row r="3" spans="1:15" x14ac:dyDescent="0.25">
      <c r="A3" s="2">
        <v>42737</v>
      </c>
      <c r="B3">
        <v>-9.99</v>
      </c>
      <c r="D3">
        <v>86.91</v>
      </c>
      <c r="E3" s="5"/>
      <c r="F3" s="5"/>
      <c r="K3" s="49">
        <v>42737</v>
      </c>
      <c r="L3" s="81">
        <v>-9.99</v>
      </c>
      <c r="M3" s="81"/>
      <c r="N3" s="81">
        <v>86.91</v>
      </c>
      <c r="O3" s="38"/>
    </row>
    <row r="4" spans="1:15" x14ac:dyDescent="0.25">
      <c r="A4" s="2">
        <v>42738</v>
      </c>
      <c r="C4">
        <v>22.18</v>
      </c>
      <c r="E4" s="5"/>
      <c r="F4" s="5"/>
      <c r="K4" s="49">
        <v>42738</v>
      </c>
      <c r="L4" s="81"/>
      <c r="M4" s="81">
        <v>22.18</v>
      </c>
      <c r="N4" s="81">
        <f>(N3)+M4+L4</f>
        <v>109.09</v>
      </c>
      <c r="O4" s="38"/>
    </row>
    <row r="5" spans="1:15" x14ac:dyDescent="0.25">
      <c r="A5" s="2">
        <v>42739</v>
      </c>
      <c r="B5">
        <v>-22.55</v>
      </c>
      <c r="E5" s="5"/>
      <c r="F5" s="5"/>
      <c r="K5" s="49">
        <v>42739</v>
      </c>
      <c r="L5" s="81">
        <v>-22.55</v>
      </c>
      <c r="M5" s="81"/>
      <c r="N5" s="81">
        <f t="shared" ref="N5:N22" si="0">(N4)+M5+L5</f>
        <v>86.54</v>
      </c>
      <c r="O5" s="38"/>
    </row>
    <row r="6" spans="1:15" x14ac:dyDescent="0.25">
      <c r="A6" s="2">
        <v>42740</v>
      </c>
      <c r="B6">
        <v>-13.22</v>
      </c>
      <c r="E6" s="5"/>
      <c r="F6" s="5"/>
      <c r="K6" s="49">
        <v>42740</v>
      </c>
      <c r="L6" s="81">
        <v>-13.22</v>
      </c>
      <c r="M6" s="81"/>
      <c r="N6" s="81">
        <f t="shared" si="0"/>
        <v>73.320000000000007</v>
      </c>
      <c r="O6" s="38"/>
    </row>
    <row r="7" spans="1:15" x14ac:dyDescent="0.25">
      <c r="A7" s="2">
        <v>42741</v>
      </c>
      <c r="C7">
        <v>85.55</v>
      </c>
      <c r="E7" s="5"/>
      <c r="F7" s="5"/>
      <c r="K7" s="49">
        <v>42741</v>
      </c>
      <c r="L7" s="81"/>
      <c r="M7" s="81">
        <v>85.55</v>
      </c>
      <c r="N7" s="81">
        <f t="shared" si="0"/>
        <v>158.87</v>
      </c>
      <c r="O7" s="38"/>
    </row>
    <row r="8" spans="1:15" x14ac:dyDescent="0.25">
      <c r="A8" s="2">
        <v>42742</v>
      </c>
      <c r="B8">
        <v>-451.88</v>
      </c>
      <c r="E8" s="5" t="s">
        <v>36</v>
      </c>
      <c r="F8" s="5"/>
      <c r="K8" s="49">
        <v>42742</v>
      </c>
      <c r="L8" s="81">
        <v>-451.88</v>
      </c>
      <c r="M8" s="81"/>
      <c r="N8" s="81">
        <f t="shared" si="0"/>
        <v>-293.01</v>
      </c>
      <c r="O8" s="38" t="s">
        <v>36</v>
      </c>
    </row>
    <row r="9" spans="1:15" x14ac:dyDescent="0.25">
      <c r="A9" s="2">
        <v>42743</v>
      </c>
      <c r="C9">
        <v>0.19</v>
      </c>
      <c r="E9" s="5" t="s">
        <v>37</v>
      </c>
      <c r="F9" s="5"/>
      <c r="K9" s="49">
        <v>42743</v>
      </c>
      <c r="L9" s="81"/>
      <c r="M9" s="81">
        <v>0.19</v>
      </c>
      <c r="N9" s="81">
        <f t="shared" si="0"/>
        <v>-292.82</v>
      </c>
      <c r="O9" s="38" t="s">
        <v>37</v>
      </c>
    </row>
    <row r="10" spans="1:15" x14ac:dyDescent="0.25">
      <c r="A10" s="2">
        <v>42744</v>
      </c>
      <c r="C10">
        <v>1233</v>
      </c>
      <c r="E10" s="5" t="s">
        <v>35</v>
      </c>
      <c r="F10" s="5"/>
      <c r="K10" s="49">
        <v>42744</v>
      </c>
      <c r="L10" s="81"/>
      <c r="M10" s="81">
        <v>1233</v>
      </c>
      <c r="N10" s="81">
        <f t="shared" si="0"/>
        <v>940.18000000000006</v>
      </c>
      <c r="O10" s="38" t="s">
        <v>35</v>
      </c>
    </row>
    <row r="11" spans="1:15" x14ac:dyDescent="0.25">
      <c r="A11" s="2">
        <v>42745</v>
      </c>
      <c r="B11">
        <v>-8.19</v>
      </c>
      <c r="E11" s="5"/>
      <c r="F11" s="5"/>
      <c r="K11" s="49">
        <v>42745</v>
      </c>
      <c r="L11" s="81">
        <v>-8.19</v>
      </c>
      <c r="M11" s="81"/>
      <c r="N11" s="81">
        <f t="shared" si="0"/>
        <v>931.99</v>
      </c>
      <c r="O11" s="38"/>
    </row>
    <row r="12" spans="1:15" ht="19.5" thickBot="1" x14ac:dyDescent="0.35">
      <c r="A12" s="2">
        <v>42746</v>
      </c>
      <c r="B12">
        <v>-2.2200000000000002</v>
      </c>
      <c r="E12" s="5"/>
      <c r="F12" s="71" t="s">
        <v>86</v>
      </c>
      <c r="G12" s="71"/>
      <c r="H12" s="71"/>
      <c r="I12" s="71"/>
      <c r="K12" s="49">
        <v>42746</v>
      </c>
      <c r="L12" s="81">
        <v>-2.2200000000000002</v>
      </c>
      <c r="M12" s="81"/>
      <c r="N12" s="81">
        <f t="shared" si="0"/>
        <v>929.77</v>
      </c>
      <c r="O12" s="38"/>
    </row>
    <row r="13" spans="1:15" ht="18.75" x14ac:dyDescent="0.3">
      <c r="A13" s="2">
        <v>42747</v>
      </c>
      <c r="C13">
        <v>39.78</v>
      </c>
      <c r="E13" s="5"/>
      <c r="F13" s="69" t="s">
        <v>38</v>
      </c>
      <c r="G13" s="69"/>
      <c r="H13" s="69"/>
      <c r="I13" s="69"/>
      <c r="K13" s="49">
        <v>42747</v>
      </c>
      <c r="L13" s="81"/>
      <c r="M13" s="81">
        <v>39.78</v>
      </c>
      <c r="N13" s="81">
        <f t="shared" si="0"/>
        <v>969.55</v>
      </c>
      <c r="O13" s="38"/>
    </row>
    <row r="14" spans="1:15" ht="18.75" x14ac:dyDescent="0.3">
      <c r="A14" s="2">
        <v>42748</v>
      </c>
      <c r="C14">
        <v>12.44</v>
      </c>
      <c r="E14" s="5"/>
      <c r="F14" s="68" t="s">
        <v>121</v>
      </c>
      <c r="G14" s="68"/>
      <c r="H14" s="68"/>
      <c r="I14" s="68"/>
      <c r="K14" s="49">
        <v>42748</v>
      </c>
      <c r="L14" s="81"/>
      <c r="M14" s="81">
        <v>12.44</v>
      </c>
      <c r="N14" s="81">
        <f t="shared" si="0"/>
        <v>981.99</v>
      </c>
      <c r="O14" s="38"/>
    </row>
    <row r="15" spans="1:15" ht="18.75" x14ac:dyDescent="0.3">
      <c r="A15" s="2">
        <v>42749</v>
      </c>
      <c r="B15">
        <v>-613</v>
      </c>
      <c r="E15" s="5"/>
      <c r="F15" s="68" t="s">
        <v>39</v>
      </c>
      <c r="G15" s="68"/>
      <c r="H15" s="68"/>
      <c r="I15" s="68"/>
      <c r="K15" s="49">
        <v>42749</v>
      </c>
      <c r="L15" s="81">
        <v>-613</v>
      </c>
      <c r="M15" s="81"/>
      <c r="N15" s="81">
        <f t="shared" si="0"/>
        <v>368.99</v>
      </c>
      <c r="O15" s="38"/>
    </row>
    <row r="16" spans="1:15" ht="18.75" x14ac:dyDescent="0.3">
      <c r="A16" s="2">
        <v>42750</v>
      </c>
      <c r="C16">
        <v>200.11</v>
      </c>
      <c r="E16" s="5"/>
      <c r="F16" s="72" t="s">
        <v>126</v>
      </c>
      <c r="G16" s="72"/>
      <c r="H16" s="72"/>
      <c r="I16" s="72"/>
      <c r="K16" s="49">
        <v>42750</v>
      </c>
      <c r="L16" s="81"/>
      <c r="M16" s="81">
        <v>200.11</v>
      </c>
      <c r="N16" s="81">
        <f t="shared" si="0"/>
        <v>569.1</v>
      </c>
      <c r="O16" s="38"/>
    </row>
    <row r="17" spans="1:15" ht="18.75" x14ac:dyDescent="0.3">
      <c r="A17" s="2">
        <v>42752</v>
      </c>
      <c r="B17">
        <v>-19.48</v>
      </c>
      <c r="E17" s="5"/>
      <c r="F17" s="62"/>
      <c r="K17" s="49">
        <v>42752</v>
      </c>
      <c r="L17" s="81">
        <v>-19.48</v>
      </c>
      <c r="M17" s="81"/>
      <c r="N17" s="81">
        <f t="shared" si="0"/>
        <v>549.62</v>
      </c>
      <c r="O17" s="38"/>
    </row>
    <row r="18" spans="1:15" x14ac:dyDescent="0.25">
      <c r="A18" s="2">
        <v>42753</v>
      </c>
      <c r="B18">
        <v>-1.1100000000000001</v>
      </c>
      <c r="E18" s="5"/>
      <c r="F18" s="5"/>
      <c r="K18" s="49">
        <v>42753</v>
      </c>
      <c r="L18" s="81">
        <v>-1.1100000000000001</v>
      </c>
      <c r="M18" s="81"/>
      <c r="N18" s="81">
        <f t="shared" si="0"/>
        <v>548.51</v>
      </c>
      <c r="O18" s="38"/>
    </row>
    <row r="19" spans="1:15" x14ac:dyDescent="0.25">
      <c r="A19" s="2">
        <v>42754</v>
      </c>
      <c r="C19">
        <v>19.989999999999998</v>
      </c>
      <c r="E19" s="5"/>
      <c r="F19" s="5"/>
      <c r="K19" s="49">
        <v>42754</v>
      </c>
      <c r="L19" s="81"/>
      <c r="M19" s="81">
        <v>19.989999999999998</v>
      </c>
      <c r="N19" s="81">
        <f t="shared" si="0"/>
        <v>568.5</v>
      </c>
      <c r="O19" s="38"/>
    </row>
    <row r="20" spans="1:15" x14ac:dyDescent="0.25">
      <c r="A20" s="2">
        <v>42755</v>
      </c>
      <c r="C20">
        <v>1189</v>
      </c>
      <c r="E20" s="5" t="s">
        <v>35</v>
      </c>
      <c r="F20" s="5"/>
      <c r="K20" s="49">
        <v>42755</v>
      </c>
      <c r="L20" s="81"/>
      <c r="M20" s="81">
        <v>1189</v>
      </c>
      <c r="N20" s="81">
        <f t="shared" si="0"/>
        <v>1757.5</v>
      </c>
      <c r="O20" s="38" t="s">
        <v>35</v>
      </c>
    </row>
    <row r="21" spans="1:15" x14ac:dyDescent="0.25">
      <c r="A21" s="2">
        <v>42756</v>
      </c>
      <c r="B21">
        <v>-45.12</v>
      </c>
      <c r="E21" s="5"/>
      <c r="F21" s="5"/>
      <c r="K21" s="49">
        <v>42756</v>
      </c>
      <c r="L21" s="81">
        <v>-45.12</v>
      </c>
      <c r="M21" s="81"/>
      <c r="N21" s="81">
        <f t="shared" si="0"/>
        <v>1712.38</v>
      </c>
      <c r="O21" s="38"/>
    </row>
    <row r="22" spans="1:15" ht="16.5" thickBot="1" x14ac:dyDescent="0.3">
      <c r="A22" s="2">
        <v>42757</v>
      </c>
      <c r="B22">
        <v>-28.99</v>
      </c>
      <c r="E22" s="5"/>
      <c r="F22" s="5"/>
      <c r="K22" s="50">
        <v>42757</v>
      </c>
      <c r="L22" s="82">
        <v>-28.99</v>
      </c>
      <c r="M22" s="82"/>
      <c r="N22" s="82">
        <f t="shared" si="0"/>
        <v>1683.39</v>
      </c>
      <c r="O22" s="43"/>
    </row>
    <row r="24" spans="1:15" ht="18.75" x14ac:dyDescent="0.3">
      <c r="K24" s="52"/>
    </row>
    <row r="25" spans="1:15" ht="18.75" x14ac:dyDescent="0.3">
      <c r="K25" s="52"/>
    </row>
    <row r="26" spans="1:15" ht="18.75" x14ac:dyDescent="0.3">
      <c r="K26" s="52"/>
    </row>
    <row r="28" spans="1:15" x14ac:dyDescent="0.25">
      <c r="A28" s="58"/>
      <c r="B28" s="58"/>
      <c r="C28" s="58"/>
      <c r="D28" s="58"/>
      <c r="E28" s="58"/>
    </row>
    <row r="29" spans="1:15" x14ac:dyDescent="0.25">
      <c r="A29" s="80"/>
      <c r="B29" s="5"/>
      <c r="C29" s="5"/>
      <c r="D29" s="5"/>
      <c r="E29" s="5"/>
    </row>
    <row r="30" spans="1:15" x14ac:dyDescent="0.25">
      <c r="A30" s="80"/>
      <c r="B30" s="5"/>
      <c r="C30" s="5"/>
      <c r="D30" s="5"/>
      <c r="E30" s="5"/>
    </row>
    <row r="31" spans="1:15" x14ac:dyDescent="0.25">
      <c r="A31" s="80"/>
      <c r="B31" s="5"/>
      <c r="C31" s="5"/>
      <c r="D31" s="5"/>
      <c r="E31" s="5"/>
    </row>
    <row r="32" spans="1:15" x14ac:dyDescent="0.25">
      <c r="A32" s="80"/>
      <c r="B32" s="5"/>
      <c r="C32" s="5"/>
      <c r="D32" s="5"/>
      <c r="E32" s="5"/>
    </row>
    <row r="33" spans="1:5" x14ac:dyDescent="0.25">
      <c r="A33" s="80"/>
      <c r="B33" s="5"/>
      <c r="C33" s="5"/>
      <c r="D33" s="5"/>
      <c r="E33" s="5"/>
    </row>
    <row r="34" spans="1:5" x14ac:dyDescent="0.25">
      <c r="A34" s="80"/>
      <c r="B34" s="5"/>
      <c r="C34" s="5"/>
      <c r="D34" s="5"/>
      <c r="E34" s="5"/>
    </row>
    <row r="35" spans="1:5" x14ac:dyDescent="0.25">
      <c r="A35" s="80"/>
      <c r="B35" s="5"/>
      <c r="C35" s="5"/>
      <c r="D35" s="5"/>
      <c r="E35" s="5"/>
    </row>
    <row r="36" spans="1:5" x14ac:dyDescent="0.25">
      <c r="A36" s="80"/>
      <c r="B36" s="5"/>
      <c r="C36" s="5"/>
      <c r="D36" s="5"/>
      <c r="E36" s="5"/>
    </row>
    <row r="37" spans="1:5" x14ac:dyDescent="0.25">
      <c r="A37" s="80"/>
      <c r="B37" s="5"/>
      <c r="C37" s="5"/>
      <c r="D37" s="5"/>
      <c r="E37" s="5"/>
    </row>
    <row r="38" spans="1:5" x14ac:dyDescent="0.25">
      <c r="A38" s="80"/>
      <c r="B38" s="5"/>
      <c r="C38" s="5"/>
      <c r="D38" s="5"/>
      <c r="E38" s="5"/>
    </row>
    <row r="39" spans="1:5" x14ac:dyDescent="0.25">
      <c r="A39" s="80"/>
      <c r="B39" s="5"/>
      <c r="C39" s="5"/>
      <c r="D39" s="5"/>
      <c r="E39" s="5"/>
    </row>
    <row r="40" spans="1:5" x14ac:dyDescent="0.25">
      <c r="A40" s="80"/>
      <c r="B40" s="5"/>
      <c r="C40" s="5"/>
      <c r="D40" s="5"/>
      <c r="E40" s="5"/>
    </row>
    <row r="41" spans="1:5" x14ac:dyDescent="0.25">
      <c r="A41" s="80"/>
      <c r="B41" s="5"/>
      <c r="C41" s="5"/>
      <c r="D41" s="5"/>
      <c r="E41" s="5"/>
    </row>
    <row r="42" spans="1:5" x14ac:dyDescent="0.25">
      <c r="A42" s="80"/>
      <c r="B42" s="5"/>
      <c r="C42" s="5"/>
      <c r="D42" s="5"/>
      <c r="E42" s="5"/>
    </row>
    <row r="43" spans="1:5" x14ac:dyDescent="0.25">
      <c r="A43" s="80"/>
      <c r="B43" s="5"/>
      <c r="C43" s="5"/>
      <c r="D43" s="5"/>
      <c r="E43" s="5"/>
    </row>
    <row r="44" spans="1:5" x14ac:dyDescent="0.25">
      <c r="A44" s="80"/>
      <c r="B44" s="5"/>
      <c r="C44" s="5"/>
      <c r="D44" s="5"/>
      <c r="E44" s="5"/>
    </row>
    <row r="45" spans="1:5" x14ac:dyDescent="0.25">
      <c r="A45" s="80"/>
      <c r="B45" s="5"/>
      <c r="C45" s="5"/>
      <c r="D45" s="5"/>
      <c r="E45" s="5"/>
    </row>
    <row r="46" spans="1:5" x14ac:dyDescent="0.25">
      <c r="A46" s="80"/>
      <c r="B46" s="5"/>
      <c r="C46" s="5"/>
      <c r="D46" s="5"/>
      <c r="E46" s="5"/>
    </row>
    <row r="47" spans="1:5" x14ac:dyDescent="0.25">
      <c r="A47" s="80"/>
      <c r="B47" s="5"/>
      <c r="C47" s="5"/>
      <c r="D47" s="5"/>
      <c r="E47" s="5"/>
    </row>
    <row r="48" spans="1:5" x14ac:dyDescent="0.25">
      <c r="A48" s="80"/>
      <c r="B48" s="5"/>
      <c r="C48" s="5"/>
      <c r="D48" s="5"/>
      <c r="E48" s="5"/>
    </row>
    <row r="49" spans="1:5" x14ac:dyDescent="0.25">
      <c r="A49" s="5"/>
      <c r="B49" s="5"/>
      <c r="C49" s="5"/>
      <c r="D49" s="5"/>
      <c r="E49" s="5"/>
    </row>
  </sheetData>
  <mergeCells count="7">
    <mergeCell ref="F16:I16"/>
    <mergeCell ref="F13:I13"/>
    <mergeCell ref="F14:I14"/>
    <mergeCell ref="F15:I15"/>
    <mergeCell ref="F12:I12"/>
    <mergeCell ref="A1:B1"/>
    <mergeCell ref="K1:L1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478925DF-F19E-4AE4-A4B4-CFB4D96EDE74}">
            <xm:f>NOT(ISERROR(SEARCH("-",B29)))</xm:f>
            <xm:f>"-"</xm:f>
            <x14:dxf/>
          </x14:cfRule>
          <xm:sqref>B29:B48</xm:sqref>
        </x14:conditionalFormatting>
        <x14:conditionalFormatting xmlns:xm="http://schemas.microsoft.com/office/excel/2006/main">
          <x14:cfRule type="containsText" priority="1" operator="containsText" id="{D93D99AC-5BC0-4C9B-86AF-AE302FB0A44A}">
            <xm:f>NOT(ISERROR(SEARCH("-",L3)))</xm:f>
            <xm:f>"-"</xm:f>
            <x14:dxf/>
          </x14:cfRule>
          <xm:sqref>L3:L22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Ruler="0" workbookViewId="0">
      <selection activeCell="G11" sqref="G11:O11"/>
    </sheetView>
  </sheetViews>
  <sheetFormatPr defaultColWidth="11" defaultRowHeight="15.75" x14ac:dyDescent="0.25"/>
  <cols>
    <col min="1" max="1" width="11.5" customWidth="1"/>
    <col min="2" max="2" width="18.75" customWidth="1"/>
    <col min="3" max="3" width="17.875" customWidth="1"/>
    <col min="4" max="4" width="13.875" customWidth="1"/>
    <col min="5" max="5" width="8.375" customWidth="1"/>
    <col min="6" max="6" width="11.375" bestFit="1" customWidth="1"/>
    <col min="7" max="7" width="9.875" bestFit="1" customWidth="1"/>
    <col min="15" max="15" width="11.75" customWidth="1"/>
  </cols>
  <sheetData>
    <row r="1" spans="1:15" ht="21" x14ac:dyDescent="0.35">
      <c r="A1" s="51" t="s">
        <v>43</v>
      </c>
    </row>
    <row r="2" spans="1:15" ht="31.5" x14ac:dyDescent="0.25">
      <c r="A2" s="58"/>
      <c r="B2" s="59" t="s">
        <v>56</v>
      </c>
      <c r="C2" s="59" t="s">
        <v>57</v>
      </c>
      <c r="D2" s="59" t="s">
        <v>72</v>
      </c>
      <c r="E2" s="60" t="s">
        <v>68</v>
      </c>
      <c r="F2" s="55"/>
      <c r="G2" s="3"/>
    </row>
    <row r="3" spans="1:15" x14ac:dyDescent="0.25">
      <c r="A3" s="5" t="s">
        <v>58</v>
      </c>
      <c r="B3" s="25">
        <v>392568</v>
      </c>
      <c r="C3" s="25">
        <v>351346</v>
      </c>
      <c r="D3" s="57">
        <v>-0.10500601169733652</v>
      </c>
      <c r="E3" s="56"/>
      <c r="F3" s="56"/>
    </row>
    <row r="4" spans="1:15" x14ac:dyDescent="0.25">
      <c r="A4" s="5" t="s">
        <v>59</v>
      </c>
      <c r="B4" s="25">
        <v>256800</v>
      </c>
      <c r="C4" s="25">
        <v>301158</v>
      </c>
      <c r="D4" s="57">
        <v>0.17273364485981307</v>
      </c>
      <c r="E4" s="56"/>
      <c r="F4" s="56"/>
    </row>
    <row r="5" spans="1:15" x14ac:dyDescent="0.25">
      <c r="A5" s="5" t="s">
        <v>60</v>
      </c>
      <c r="B5" s="25">
        <v>106018</v>
      </c>
      <c r="C5" s="25">
        <v>200698</v>
      </c>
      <c r="D5" s="57">
        <v>0.89305589616857517</v>
      </c>
      <c r="E5" s="56"/>
      <c r="F5" s="56"/>
    </row>
    <row r="6" spans="1:15" x14ac:dyDescent="0.25">
      <c r="A6" s="5" t="s">
        <v>61</v>
      </c>
      <c r="B6" s="25">
        <v>295200</v>
      </c>
      <c r="C6" s="25">
        <v>125090</v>
      </c>
      <c r="D6" s="57">
        <v>-0.57625338753387534</v>
      </c>
      <c r="E6" s="56"/>
      <c r="F6" s="56"/>
    </row>
    <row r="7" spans="1:15" x14ac:dyDescent="0.25">
      <c r="A7" s="5" t="s">
        <v>62</v>
      </c>
      <c r="B7" s="25">
        <v>48790</v>
      </c>
      <c r="C7" s="25">
        <v>80257</v>
      </c>
      <c r="D7" s="57">
        <v>0.64494773519163762</v>
      </c>
      <c r="E7" s="6"/>
      <c r="F7" s="6"/>
    </row>
    <row r="8" spans="1:15" x14ac:dyDescent="0.25">
      <c r="A8" s="3"/>
      <c r="B8" s="6"/>
      <c r="C8" s="6"/>
      <c r="D8" s="6"/>
      <c r="E8" s="6"/>
      <c r="F8" s="6"/>
    </row>
    <row r="9" spans="1:15" x14ac:dyDescent="0.25">
      <c r="A9" s="3"/>
      <c r="B9" s="6"/>
      <c r="C9" s="6"/>
      <c r="D9" s="6"/>
      <c r="E9" s="6"/>
      <c r="F9" s="6"/>
    </row>
    <row r="10" spans="1:15" ht="19.5" thickBot="1" x14ac:dyDescent="0.35">
      <c r="G10" s="71" t="s">
        <v>86</v>
      </c>
      <c r="H10" s="71"/>
      <c r="I10" s="71"/>
      <c r="J10" s="71"/>
      <c r="K10" s="71"/>
      <c r="L10" s="71"/>
      <c r="M10" s="71"/>
      <c r="N10" s="71"/>
      <c r="O10" s="71"/>
    </row>
    <row r="11" spans="1:15" ht="32.25" x14ac:dyDescent="0.3">
      <c r="A11" s="58" t="s">
        <v>1</v>
      </c>
      <c r="B11" s="59" t="s">
        <v>56</v>
      </c>
      <c r="C11" s="59" t="s">
        <v>57</v>
      </c>
      <c r="D11" s="59" t="s">
        <v>72</v>
      </c>
      <c r="E11" s="60" t="s">
        <v>68</v>
      </c>
      <c r="G11" s="69" t="s">
        <v>98</v>
      </c>
      <c r="H11" s="69"/>
      <c r="I11" s="69"/>
      <c r="J11" s="69"/>
      <c r="K11" s="69"/>
      <c r="L11" s="69"/>
      <c r="M11" s="69"/>
      <c r="N11" s="69"/>
      <c r="O11" s="69"/>
    </row>
    <row r="12" spans="1:15" ht="18.75" x14ac:dyDescent="0.3">
      <c r="A12" s="5" t="s">
        <v>60</v>
      </c>
      <c r="B12" s="25">
        <v>106018</v>
      </c>
      <c r="C12" s="25">
        <v>200698</v>
      </c>
      <c r="D12" s="57">
        <v>0.89305589616857517</v>
      </c>
      <c r="E12" s="5" t="str">
        <f>IF(C12&gt;150000,"Yes","No")</f>
        <v>Yes</v>
      </c>
      <c r="G12" s="68" t="s">
        <v>44</v>
      </c>
      <c r="H12" s="68"/>
      <c r="I12" s="68"/>
      <c r="J12" s="68"/>
      <c r="K12" s="68"/>
      <c r="L12" s="68"/>
      <c r="M12" s="68"/>
      <c r="N12" s="68"/>
      <c r="O12" s="68"/>
    </row>
    <row r="13" spans="1:15" ht="18.75" x14ac:dyDescent="0.3">
      <c r="A13" s="5" t="s">
        <v>62</v>
      </c>
      <c r="B13" s="25">
        <v>48790</v>
      </c>
      <c r="C13" s="25">
        <v>80257</v>
      </c>
      <c r="D13" s="57">
        <v>0.64494773519163762</v>
      </c>
      <c r="E13" s="5" t="str">
        <f>IF(C13&gt;150000,"Yes","No")</f>
        <v>No</v>
      </c>
      <c r="G13" s="68" t="s">
        <v>99</v>
      </c>
      <c r="H13" s="68"/>
      <c r="I13" s="68"/>
      <c r="J13" s="68"/>
      <c r="K13" s="68"/>
      <c r="L13" s="68"/>
      <c r="M13" s="68"/>
      <c r="N13" s="68"/>
      <c r="O13" s="68"/>
    </row>
    <row r="14" spans="1:15" ht="18.75" x14ac:dyDescent="0.3">
      <c r="A14" s="5" t="s">
        <v>59</v>
      </c>
      <c r="B14" s="25">
        <v>256800</v>
      </c>
      <c r="C14" s="25">
        <v>301158</v>
      </c>
      <c r="D14" s="57">
        <v>0.17273364485981307</v>
      </c>
      <c r="E14" s="5" t="str">
        <f>IF(C14&gt;150000,"Yes","No")</f>
        <v>Yes</v>
      </c>
      <c r="G14" s="68" t="s">
        <v>69</v>
      </c>
      <c r="H14" s="68"/>
      <c r="I14" s="68"/>
      <c r="J14" s="68"/>
      <c r="K14" s="68"/>
      <c r="L14" s="68"/>
      <c r="M14" s="68"/>
      <c r="N14" s="68"/>
      <c r="O14" s="68"/>
    </row>
    <row r="15" spans="1:15" ht="18.75" x14ac:dyDescent="0.3">
      <c r="A15" s="5" t="s">
        <v>58</v>
      </c>
      <c r="B15" s="25">
        <v>392568</v>
      </c>
      <c r="C15" s="25">
        <v>351346</v>
      </c>
      <c r="D15" s="57">
        <v>-0.10500601169733652</v>
      </c>
      <c r="E15" s="5" t="str">
        <f>IF(C15&gt;150000,"Yes","No")</f>
        <v>Yes</v>
      </c>
      <c r="G15" s="68" t="s">
        <v>70</v>
      </c>
      <c r="H15" s="68"/>
      <c r="I15" s="68"/>
      <c r="J15" s="68"/>
      <c r="K15" s="68"/>
      <c r="L15" s="68"/>
      <c r="M15" s="68"/>
      <c r="N15" s="68"/>
      <c r="O15" s="68"/>
    </row>
    <row r="16" spans="1:15" ht="18.75" x14ac:dyDescent="0.3">
      <c r="A16" s="5" t="s">
        <v>61</v>
      </c>
      <c r="B16" s="25">
        <v>295200</v>
      </c>
      <c r="C16" s="25">
        <v>125090</v>
      </c>
      <c r="D16" s="57">
        <v>-0.57625338753387534</v>
      </c>
      <c r="E16" s="5" t="str">
        <f>IF(C16&gt;150000,"Yes","No")</f>
        <v>No</v>
      </c>
      <c r="G16" s="68" t="s">
        <v>71</v>
      </c>
      <c r="H16" s="68"/>
      <c r="I16" s="68"/>
      <c r="J16" s="68"/>
      <c r="K16" s="68"/>
      <c r="L16" s="68"/>
      <c r="M16" s="68"/>
      <c r="N16" s="68"/>
      <c r="O16" s="68"/>
    </row>
  </sheetData>
  <mergeCells count="7">
    <mergeCell ref="G16:O16"/>
    <mergeCell ref="G10:O10"/>
    <mergeCell ref="G11:O11"/>
    <mergeCell ref="G12:O12"/>
    <mergeCell ref="G13:O13"/>
    <mergeCell ref="G14:O14"/>
    <mergeCell ref="G15:O15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O21" sqref="O21"/>
    </sheetView>
  </sheetViews>
  <sheetFormatPr defaultRowHeight="15.75" x14ac:dyDescent="0.25"/>
  <cols>
    <col min="1" max="1" width="23.375" customWidth="1"/>
    <col min="2" max="11" width="9.625" bestFit="1" customWidth="1"/>
  </cols>
  <sheetData>
    <row r="1" spans="1:14" ht="21" x14ac:dyDescent="0.35">
      <c r="A1" s="73" t="s">
        <v>13</v>
      </c>
      <c r="B1" s="73"/>
      <c r="C1" s="73"/>
      <c r="D1" s="73"/>
    </row>
    <row r="2" spans="1:14" x14ac:dyDescent="0.25">
      <c r="A2" s="4" t="s">
        <v>1</v>
      </c>
      <c r="B2" s="53">
        <v>42745</v>
      </c>
      <c r="C2" s="53">
        <v>42746</v>
      </c>
      <c r="D2" s="53">
        <v>42747</v>
      </c>
      <c r="E2" s="53">
        <v>42748</v>
      </c>
      <c r="F2" s="53">
        <v>42749</v>
      </c>
      <c r="G2" s="53">
        <v>42750</v>
      </c>
      <c r="H2" s="53">
        <v>42751</v>
      </c>
      <c r="I2" s="53">
        <v>42752</v>
      </c>
      <c r="J2" s="53">
        <v>42753</v>
      </c>
      <c r="K2" s="53">
        <v>42754</v>
      </c>
      <c r="L2" s="4" t="s">
        <v>106</v>
      </c>
      <c r="M2" s="4" t="s">
        <v>107</v>
      </c>
      <c r="N2" s="4" t="s">
        <v>108</v>
      </c>
    </row>
    <row r="3" spans="1:14" x14ac:dyDescent="0.25">
      <c r="A3" t="s">
        <v>9</v>
      </c>
      <c r="B3" t="s">
        <v>109</v>
      </c>
      <c r="C3" t="s">
        <v>111</v>
      </c>
      <c r="D3" t="s">
        <v>109</v>
      </c>
      <c r="E3" t="s">
        <v>110</v>
      </c>
      <c r="F3" t="s">
        <v>110</v>
      </c>
      <c r="G3" t="s">
        <v>109</v>
      </c>
      <c r="I3" t="s">
        <v>109</v>
      </c>
      <c r="J3" t="s">
        <v>111</v>
      </c>
      <c r="K3" t="s">
        <v>109</v>
      </c>
      <c r="N3">
        <f>COUNTIF(B3:K3,"c")</f>
        <v>2</v>
      </c>
    </row>
    <row r="4" spans="1:14" x14ac:dyDescent="0.25">
      <c r="A4" t="s">
        <v>10</v>
      </c>
      <c r="B4" t="s">
        <v>109</v>
      </c>
      <c r="C4" t="s">
        <v>109</v>
      </c>
      <c r="D4" t="s">
        <v>109</v>
      </c>
      <c r="E4" t="s">
        <v>110</v>
      </c>
      <c r="F4" t="s">
        <v>111</v>
      </c>
      <c r="G4" t="s">
        <v>111</v>
      </c>
      <c r="H4" t="s">
        <v>111</v>
      </c>
      <c r="I4" t="s">
        <v>109</v>
      </c>
      <c r="J4" t="s">
        <v>109</v>
      </c>
      <c r="K4" t="s">
        <v>109</v>
      </c>
      <c r="N4">
        <f t="shared" ref="N4:N6" si="0">COUNTIF(B4:K4,"c")</f>
        <v>1</v>
      </c>
    </row>
    <row r="5" spans="1:14" x14ac:dyDescent="0.25">
      <c r="A5" t="s">
        <v>11</v>
      </c>
      <c r="B5" t="s">
        <v>110</v>
      </c>
      <c r="C5" t="s">
        <v>110</v>
      </c>
      <c r="D5" t="s">
        <v>110</v>
      </c>
      <c r="E5" t="s">
        <v>111</v>
      </c>
      <c r="F5" t="s">
        <v>111</v>
      </c>
      <c r="G5" t="s">
        <v>109</v>
      </c>
      <c r="H5" t="s">
        <v>109</v>
      </c>
      <c r="I5" t="s">
        <v>109</v>
      </c>
      <c r="J5" t="s">
        <v>110</v>
      </c>
      <c r="K5" t="s">
        <v>110</v>
      </c>
      <c r="N5">
        <f t="shared" si="0"/>
        <v>5</v>
      </c>
    </row>
    <row r="6" spans="1:14" x14ac:dyDescent="0.25">
      <c r="A6" t="s">
        <v>12</v>
      </c>
      <c r="B6" t="s">
        <v>110</v>
      </c>
      <c r="C6" t="s">
        <v>111</v>
      </c>
      <c r="D6" t="s">
        <v>111</v>
      </c>
      <c r="E6" t="s">
        <v>111</v>
      </c>
      <c r="F6" t="s">
        <v>110</v>
      </c>
      <c r="G6" t="s">
        <v>109</v>
      </c>
      <c r="H6" t="s">
        <v>110</v>
      </c>
      <c r="I6" t="s">
        <v>109</v>
      </c>
      <c r="J6" t="s">
        <v>111</v>
      </c>
      <c r="K6" t="s">
        <v>111</v>
      </c>
      <c r="N6">
        <f t="shared" si="0"/>
        <v>3</v>
      </c>
    </row>
    <row r="10" spans="1:14" ht="16.5" thickBot="1" x14ac:dyDescent="0.3"/>
    <row r="11" spans="1:14" x14ac:dyDescent="0.25">
      <c r="A11" s="46" t="s">
        <v>1</v>
      </c>
      <c r="B11" s="54">
        <v>42745</v>
      </c>
      <c r="C11" s="54">
        <v>42746</v>
      </c>
      <c r="D11" s="54">
        <v>42747</v>
      </c>
      <c r="E11" s="54">
        <v>42748</v>
      </c>
      <c r="F11" s="54">
        <v>42749</v>
      </c>
      <c r="G11" s="54">
        <v>42750</v>
      </c>
      <c r="H11" s="54">
        <v>42751</v>
      </c>
      <c r="I11" s="54">
        <v>42752</v>
      </c>
      <c r="J11" s="54">
        <v>42753</v>
      </c>
      <c r="K11" s="54">
        <v>42754</v>
      </c>
      <c r="L11" s="47" t="s">
        <v>106</v>
      </c>
      <c r="M11" s="47" t="s">
        <v>107</v>
      </c>
      <c r="N11" s="48" t="s">
        <v>108</v>
      </c>
    </row>
    <row r="12" spans="1:14" x14ac:dyDescent="0.25">
      <c r="A12" s="24" t="s">
        <v>9</v>
      </c>
      <c r="B12" s="5" t="s">
        <v>109</v>
      </c>
      <c r="C12" s="5" t="s">
        <v>111</v>
      </c>
      <c r="D12" s="5" t="s">
        <v>109</v>
      </c>
      <c r="E12" s="5" t="s">
        <v>110</v>
      </c>
      <c r="F12" s="5" t="s">
        <v>110</v>
      </c>
      <c r="G12" s="5" t="s">
        <v>109</v>
      </c>
      <c r="H12" s="5"/>
      <c r="I12" s="5" t="s">
        <v>109</v>
      </c>
      <c r="J12" s="5" t="s">
        <v>111</v>
      </c>
      <c r="K12" s="5" t="s">
        <v>109</v>
      </c>
      <c r="L12" s="5">
        <f>COUNTIF(B12:K12,"a")</f>
        <v>5</v>
      </c>
      <c r="M12" s="5">
        <f>COUNTIF(B12:K12,"b")</f>
        <v>2</v>
      </c>
      <c r="N12" s="38">
        <f>COUNTIF(B12:K12,E12)</f>
        <v>2</v>
      </c>
    </row>
    <row r="13" spans="1:14" x14ac:dyDescent="0.25">
      <c r="A13" s="24" t="s">
        <v>10</v>
      </c>
      <c r="B13" s="5" t="s">
        <v>109</v>
      </c>
      <c r="C13" s="5" t="s">
        <v>109</v>
      </c>
      <c r="D13" s="5" t="s">
        <v>109</v>
      </c>
      <c r="E13" s="5" t="s">
        <v>110</v>
      </c>
      <c r="F13" s="5" t="s">
        <v>111</v>
      </c>
      <c r="G13" s="5" t="s">
        <v>111</v>
      </c>
      <c r="H13" s="5" t="s">
        <v>111</v>
      </c>
      <c r="I13" s="5" t="s">
        <v>109</v>
      </c>
      <c r="J13" s="5" t="s">
        <v>109</v>
      </c>
      <c r="K13" s="5" t="s">
        <v>109</v>
      </c>
      <c r="L13" s="5">
        <f t="shared" ref="L13:L15" si="1">COUNTIF(B13:K13,"a")</f>
        <v>6</v>
      </c>
      <c r="M13" s="5">
        <f t="shared" ref="M13:M15" si="2">COUNTIF(B13:K13,"b")</f>
        <v>3</v>
      </c>
      <c r="N13" s="38">
        <f t="shared" ref="N13:N15" si="3">COUNTIF(B13:K13,E13)</f>
        <v>1</v>
      </c>
    </row>
    <row r="14" spans="1:14" x14ac:dyDescent="0.25">
      <c r="A14" s="24" t="s">
        <v>11</v>
      </c>
      <c r="B14" s="5" t="s">
        <v>110</v>
      </c>
      <c r="C14" s="5" t="s">
        <v>110</v>
      </c>
      <c r="D14" s="5" t="s">
        <v>110</v>
      </c>
      <c r="E14" s="5" t="s">
        <v>111</v>
      </c>
      <c r="F14" s="5" t="s">
        <v>111</v>
      </c>
      <c r="G14" s="5" t="s">
        <v>109</v>
      </c>
      <c r="H14" s="5" t="s">
        <v>109</v>
      </c>
      <c r="I14" s="5" t="s">
        <v>109</v>
      </c>
      <c r="J14" s="5" t="s">
        <v>110</v>
      </c>
      <c r="K14" s="5" t="s">
        <v>110</v>
      </c>
      <c r="L14" s="5">
        <f t="shared" si="1"/>
        <v>3</v>
      </c>
      <c r="M14" s="5">
        <f t="shared" si="2"/>
        <v>2</v>
      </c>
      <c r="N14" s="38">
        <f t="shared" si="3"/>
        <v>2</v>
      </c>
    </row>
    <row r="15" spans="1:14" ht="16.5" thickBot="1" x14ac:dyDescent="0.3">
      <c r="A15" s="27" t="s">
        <v>12</v>
      </c>
      <c r="B15" s="42" t="s">
        <v>110</v>
      </c>
      <c r="C15" s="42" t="s">
        <v>111</v>
      </c>
      <c r="D15" s="42" t="s">
        <v>111</v>
      </c>
      <c r="E15" s="42" t="s">
        <v>111</v>
      </c>
      <c r="F15" s="42" t="s">
        <v>110</v>
      </c>
      <c r="G15" s="42" t="s">
        <v>109</v>
      </c>
      <c r="H15" s="42" t="s">
        <v>110</v>
      </c>
      <c r="I15" s="42" t="s">
        <v>109</v>
      </c>
      <c r="J15" s="42" t="s">
        <v>111</v>
      </c>
      <c r="K15" s="42" t="s">
        <v>111</v>
      </c>
      <c r="L15" s="42">
        <f t="shared" si="1"/>
        <v>2</v>
      </c>
      <c r="M15" s="42">
        <f t="shared" si="2"/>
        <v>5</v>
      </c>
      <c r="N15" s="43">
        <f t="shared" si="3"/>
        <v>5</v>
      </c>
    </row>
    <row r="18" spans="1:9" ht="19.5" thickBot="1" x14ac:dyDescent="0.35">
      <c r="A18" s="71" t="s">
        <v>86</v>
      </c>
      <c r="B18" s="71"/>
      <c r="C18" s="71"/>
      <c r="D18" s="71"/>
      <c r="E18" s="71"/>
      <c r="F18" s="71"/>
      <c r="G18" s="71"/>
      <c r="H18" s="71"/>
    </row>
    <row r="19" spans="1:9" x14ac:dyDescent="0.25">
      <c r="A19" s="84" t="s">
        <v>112</v>
      </c>
      <c r="B19" s="84"/>
      <c r="C19" s="84"/>
      <c r="D19" s="84"/>
      <c r="E19" s="84"/>
      <c r="F19" s="84"/>
      <c r="G19" s="84"/>
      <c r="H19" s="84"/>
    </row>
    <row r="20" spans="1:9" x14ac:dyDescent="0.25">
      <c r="A20" s="83" t="s">
        <v>113</v>
      </c>
      <c r="B20" s="83"/>
      <c r="C20" s="83"/>
      <c r="D20" s="83"/>
      <c r="E20" s="83"/>
      <c r="F20" s="83"/>
      <c r="G20" s="83"/>
      <c r="H20" s="83"/>
    </row>
    <row r="21" spans="1:9" x14ac:dyDescent="0.25">
      <c r="A21" s="83" t="s">
        <v>102</v>
      </c>
      <c r="B21" s="83"/>
      <c r="C21" s="83"/>
      <c r="D21" s="83"/>
      <c r="E21" s="83"/>
      <c r="F21" s="83"/>
      <c r="G21" s="83"/>
      <c r="H21" s="83"/>
    </row>
    <row r="22" spans="1:9" x14ac:dyDescent="0.25">
      <c r="A22" s="83"/>
      <c r="B22" s="83"/>
      <c r="C22" s="83"/>
      <c r="D22" s="83"/>
      <c r="E22" s="83"/>
      <c r="F22" s="83"/>
      <c r="G22" s="83"/>
      <c r="H22" s="83"/>
    </row>
    <row r="23" spans="1:9" ht="18.75" x14ac:dyDescent="0.3">
      <c r="A23" s="85" t="s">
        <v>114</v>
      </c>
      <c r="B23" s="85"/>
      <c r="C23" s="85"/>
      <c r="D23" s="85"/>
      <c r="E23" s="85"/>
      <c r="F23" s="85"/>
      <c r="G23" s="85"/>
      <c r="H23" s="85"/>
    </row>
    <row r="24" spans="1:9" ht="18.75" x14ac:dyDescent="0.3">
      <c r="A24" s="85" t="s">
        <v>115</v>
      </c>
      <c r="B24" s="85"/>
      <c r="C24" s="85"/>
      <c r="D24" s="85"/>
      <c r="E24" s="85"/>
      <c r="F24" s="85"/>
      <c r="G24" s="85"/>
      <c r="H24" s="85"/>
    </row>
    <row r="25" spans="1:9" ht="18.75" x14ac:dyDescent="0.3">
      <c r="A25" s="64"/>
      <c r="B25" s="64"/>
      <c r="C25" s="65"/>
      <c r="D25" s="66"/>
      <c r="E25" s="66"/>
      <c r="F25" s="66"/>
      <c r="G25" s="66"/>
      <c r="H25" s="66"/>
      <c r="I25" s="66"/>
    </row>
  </sheetData>
  <mergeCells count="8">
    <mergeCell ref="A23:H23"/>
    <mergeCell ref="A24:H24"/>
    <mergeCell ref="A1:D1"/>
    <mergeCell ref="A18:H18"/>
    <mergeCell ref="A19:H19"/>
    <mergeCell ref="A20:H20"/>
    <mergeCell ref="A21:H21"/>
    <mergeCell ref="A22:H2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Q18" sqref="Q18"/>
    </sheetView>
  </sheetViews>
  <sheetFormatPr defaultRowHeight="15.75" x14ac:dyDescent="0.25"/>
  <cols>
    <col min="1" max="1" width="11.875" customWidth="1"/>
    <col min="2" max="2" width="11.625" customWidth="1"/>
    <col min="3" max="8" width="7.875" customWidth="1"/>
    <col min="9" max="9" width="12.25" customWidth="1"/>
    <col min="10" max="10" width="12.375" customWidth="1"/>
    <col min="11" max="11" width="9.5" customWidth="1"/>
    <col min="12" max="12" width="11.875" style="10" customWidth="1"/>
    <col min="13" max="13" width="7.375" customWidth="1"/>
    <col min="14" max="14" width="10.75" customWidth="1"/>
    <col min="24" max="24" width="12.75" customWidth="1"/>
  </cols>
  <sheetData>
    <row r="1" spans="1:24" ht="21" x14ac:dyDescent="0.35">
      <c r="A1" s="51" t="s">
        <v>105</v>
      </c>
    </row>
    <row r="2" spans="1:24" ht="31.5" x14ac:dyDescent="0.25">
      <c r="A2" s="14" t="s">
        <v>2</v>
      </c>
      <c r="B2" s="14" t="s">
        <v>3</v>
      </c>
      <c r="C2" s="7" t="s">
        <v>74</v>
      </c>
      <c r="D2" s="7" t="s">
        <v>75</v>
      </c>
      <c r="E2" s="7" t="s">
        <v>76</v>
      </c>
      <c r="F2" s="7" t="s">
        <v>77</v>
      </c>
      <c r="G2" s="7" t="s">
        <v>78</v>
      </c>
      <c r="H2" s="7" t="s">
        <v>79</v>
      </c>
      <c r="I2" s="7" t="s">
        <v>80</v>
      </c>
      <c r="J2" s="7" t="s">
        <v>81</v>
      </c>
      <c r="K2" s="7" t="s">
        <v>82</v>
      </c>
      <c r="L2" s="61" t="s">
        <v>84</v>
      </c>
      <c r="M2" s="7" t="s">
        <v>83</v>
      </c>
    </row>
    <row r="3" spans="1:24" x14ac:dyDescent="0.25">
      <c r="A3" t="s">
        <v>16</v>
      </c>
      <c r="B3" t="s">
        <v>17</v>
      </c>
      <c r="C3">
        <v>2</v>
      </c>
      <c r="D3">
        <v>3</v>
      </c>
      <c r="E3">
        <v>4</v>
      </c>
      <c r="F3">
        <v>1</v>
      </c>
      <c r="G3">
        <v>2</v>
      </c>
      <c r="H3">
        <v>8</v>
      </c>
      <c r="I3">
        <f>COUNTA(C3:H3)</f>
        <v>6</v>
      </c>
      <c r="J3">
        <f>SUM(C3:H3)</f>
        <v>20</v>
      </c>
      <c r="K3">
        <v>60</v>
      </c>
      <c r="L3" s="10">
        <f>J3/K3</f>
        <v>0.33333333333333331</v>
      </c>
      <c r="M3" t="str">
        <f>IF(L3&gt;0.5,"Yes","No")</f>
        <v>No</v>
      </c>
    </row>
    <row r="4" spans="1:24" x14ac:dyDescent="0.25">
      <c r="A4" t="s">
        <v>18</v>
      </c>
      <c r="B4" t="s">
        <v>19</v>
      </c>
      <c r="C4">
        <v>3</v>
      </c>
      <c r="D4">
        <v>3</v>
      </c>
      <c r="E4">
        <v>2</v>
      </c>
      <c r="F4">
        <v>1</v>
      </c>
      <c r="H4">
        <v>9</v>
      </c>
      <c r="I4">
        <f t="shared" ref="I4:I12" si="0">COUNTA(C4:H4)</f>
        <v>5</v>
      </c>
      <c r="J4">
        <f t="shared" ref="J4:J12" si="1">SUM(C4:H4)</f>
        <v>18</v>
      </c>
      <c r="K4">
        <v>60</v>
      </c>
      <c r="L4" s="10">
        <f t="shared" ref="L4:L12" si="2">J4/K4</f>
        <v>0.3</v>
      </c>
      <c r="M4" t="str">
        <f t="shared" ref="M4:M12" si="3">IF(L4&gt;0.5,"Yes","No")</f>
        <v>No</v>
      </c>
    </row>
    <row r="5" spans="1:24" x14ac:dyDescent="0.25">
      <c r="A5" t="s">
        <v>20</v>
      </c>
      <c r="B5" t="s">
        <v>21</v>
      </c>
      <c r="C5">
        <v>7</v>
      </c>
      <c r="D5">
        <v>5</v>
      </c>
      <c r="E5">
        <v>8</v>
      </c>
      <c r="G5">
        <v>8</v>
      </c>
      <c r="I5">
        <f t="shared" si="0"/>
        <v>4</v>
      </c>
      <c r="J5">
        <f t="shared" si="1"/>
        <v>28</v>
      </c>
      <c r="K5">
        <v>60</v>
      </c>
      <c r="L5" s="10">
        <f t="shared" si="2"/>
        <v>0.46666666666666667</v>
      </c>
      <c r="M5" t="str">
        <f t="shared" si="3"/>
        <v>No</v>
      </c>
    </row>
    <row r="6" spans="1:24" x14ac:dyDescent="0.25">
      <c r="A6" t="s">
        <v>22</v>
      </c>
      <c r="B6" t="s">
        <v>23</v>
      </c>
      <c r="C6">
        <v>9</v>
      </c>
      <c r="D6">
        <v>10</v>
      </c>
      <c r="E6">
        <v>10</v>
      </c>
      <c r="F6">
        <v>7</v>
      </c>
      <c r="G6">
        <v>8.5</v>
      </c>
      <c r="H6">
        <v>9</v>
      </c>
      <c r="I6">
        <f t="shared" si="0"/>
        <v>6</v>
      </c>
      <c r="J6">
        <f t="shared" si="1"/>
        <v>53.5</v>
      </c>
      <c r="K6">
        <v>60</v>
      </c>
      <c r="L6" s="10">
        <f t="shared" si="2"/>
        <v>0.89166666666666672</v>
      </c>
      <c r="M6" t="str">
        <f t="shared" si="3"/>
        <v>Yes</v>
      </c>
    </row>
    <row r="7" spans="1:24" x14ac:dyDescent="0.25">
      <c r="A7" t="s">
        <v>24</v>
      </c>
      <c r="B7" t="s">
        <v>25</v>
      </c>
      <c r="C7">
        <v>6</v>
      </c>
      <c r="D7">
        <v>10</v>
      </c>
      <c r="E7">
        <v>5</v>
      </c>
      <c r="F7">
        <v>9</v>
      </c>
      <c r="I7">
        <f t="shared" si="0"/>
        <v>4</v>
      </c>
      <c r="J7">
        <f t="shared" si="1"/>
        <v>30</v>
      </c>
      <c r="K7">
        <v>60</v>
      </c>
      <c r="L7" s="10">
        <f t="shared" si="2"/>
        <v>0.5</v>
      </c>
      <c r="M7" t="str">
        <f t="shared" si="3"/>
        <v>No</v>
      </c>
    </row>
    <row r="8" spans="1:24" x14ac:dyDescent="0.25">
      <c r="A8" t="s">
        <v>20</v>
      </c>
      <c r="B8" t="s">
        <v>26</v>
      </c>
      <c r="C8">
        <v>7</v>
      </c>
      <c r="D8">
        <v>5</v>
      </c>
      <c r="G8">
        <v>10</v>
      </c>
      <c r="H8">
        <v>8</v>
      </c>
      <c r="I8">
        <f t="shared" si="0"/>
        <v>4</v>
      </c>
      <c r="J8">
        <f t="shared" si="1"/>
        <v>30</v>
      </c>
      <c r="K8">
        <v>60</v>
      </c>
      <c r="L8" s="10">
        <f t="shared" si="2"/>
        <v>0.5</v>
      </c>
      <c r="M8" t="str">
        <f t="shared" si="3"/>
        <v>No</v>
      </c>
    </row>
    <row r="9" spans="1:24" ht="19.5" thickBot="1" x14ac:dyDescent="0.35">
      <c r="A9" t="s">
        <v>27</v>
      </c>
      <c r="B9" t="s">
        <v>28</v>
      </c>
      <c r="C9">
        <v>10</v>
      </c>
      <c r="D9">
        <v>10</v>
      </c>
      <c r="E9">
        <v>7</v>
      </c>
      <c r="F9">
        <v>10</v>
      </c>
      <c r="G9">
        <v>8</v>
      </c>
      <c r="H9">
        <v>9</v>
      </c>
      <c r="I9">
        <f t="shared" si="0"/>
        <v>6</v>
      </c>
      <c r="J9">
        <f t="shared" si="1"/>
        <v>54</v>
      </c>
      <c r="K9">
        <v>60</v>
      </c>
      <c r="L9" s="10">
        <f t="shared" si="2"/>
        <v>0.9</v>
      </c>
      <c r="M9" t="str">
        <f t="shared" si="3"/>
        <v>Yes</v>
      </c>
      <c r="P9" s="71" t="s">
        <v>86</v>
      </c>
      <c r="Q9" s="71"/>
      <c r="R9" s="71"/>
      <c r="S9" s="71"/>
      <c r="T9" s="71"/>
      <c r="U9" s="71"/>
      <c r="V9" s="71"/>
      <c r="W9" s="71"/>
      <c r="X9" s="71"/>
    </row>
    <row r="10" spans="1:24" x14ac:dyDescent="0.25">
      <c r="A10" t="s">
        <v>29</v>
      </c>
      <c r="B10" t="s">
        <v>30</v>
      </c>
      <c r="C10">
        <v>0</v>
      </c>
      <c r="D10">
        <v>2</v>
      </c>
      <c r="E10">
        <v>3</v>
      </c>
      <c r="F10">
        <v>4</v>
      </c>
      <c r="G10">
        <v>10</v>
      </c>
      <c r="H10">
        <v>10</v>
      </c>
      <c r="I10">
        <f t="shared" si="0"/>
        <v>6</v>
      </c>
      <c r="J10">
        <f t="shared" si="1"/>
        <v>29</v>
      </c>
      <c r="K10">
        <v>60</v>
      </c>
      <c r="L10" s="10">
        <f t="shared" si="2"/>
        <v>0.48333333333333334</v>
      </c>
      <c r="M10" t="str">
        <f t="shared" si="3"/>
        <v>No</v>
      </c>
      <c r="P10" s="83" t="s">
        <v>128</v>
      </c>
      <c r="Q10" s="83"/>
      <c r="R10" s="83"/>
      <c r="S10" s="83"/>
      <c r="T10" s="83"/>
      <c r="U10" s="83"/>
      <c r="V10" s="83"/>
      <c r="W10" s="83"/>
      <c r="X10" s="83"/>
    </row>
    <row r="11" spans="1:24" x14ac:dyDescent="0.25">
      <c r="A11" t="s">
        <v>31</v>
      </c>
      <c r="B11" t="s">
        <v>32</v>
      </c>
      <c r="C11">
        <v>6</v>
      </c>
      <c r="D11">
        <v>4</v>
      </c>
      <c r="E11">
        <v>3</v>
      </c>
      <c r="F11">
        <v>7</v>
      </c>
      <c r="G11">
        <v>8</v>
      </c>
      <c r="H11">
        <v>9</v>
      </c>
      <c r="I11">
        <f t="shared" si="0"/>
        <v>6</v>
      </c>
      <c r="J11">
        <f t="shared" si="1"/>
        <v>37</v>
      </c>
      <c r="K11">
        <v>60</v>
      </c>
      <c r="L11" s="10">
        <f t="shared" si="2"/>
        <v>0.6166666666666667</v>
      </c>
      <c r="M11" t="str">
        <f t="shared" si="3"/>
        <v>Yes</v>
      </c>
      <c r="P11" s="83" t="s">
        <v>101</v>
      </c>
      <c r="Q11" s="83"/>
      <c r="R11" s="83"/>
      <c r="S11" s="83"/>
      <c r="T11" s="83"/>
      <c r="U11" s="83"/>
      <c r="V11" s="83"/>
      <c r="W11" s="83"/>
      <c r="X11" s="83"/>
    </row>
    <row r="12" spans="1:24" x14ac:dyDescent="0.25">
      <c r="B12" t="s">
        <v>82</v>
      </c>
      <c r="C12">
        <v>10</v>
      </c>
      <c r="D12">
        <v>10</v>
      </c>
      <c r="E12">
        <v>10</v>
      </c>
      <c r="F12">
        <v>10</v>
      </c>
      <c r="G12">
        <v>10</v>
      </c>
      <c r="H12">
        <v>10</v>
      </c>
      <c r="I12">
        <f t="shared" si="0"/>
        <v>6</v>
      </c>
      <c r="J12">
        <f t="shared" si="1"/>
        <v>60</v>
      </c>
      <c r="K12">
        <v>60</v>
      </c>
      <c r="L12" s="10">
        <f t="shared" si="2"/>
        <v>1</v>
      </c>
      <c r="M12" t="str">
        <f t="shared" si="3"/>
        <v>Yes</v>
      </c>
      <c r="P12" s="83" t="s">
        <v>102</v>
      </c>
      <c r="Q12" s="83"/>
      <c r="R12" s="83"/>
      <c r="S12" s="83"/>
      <c r="T12" s="83"/>
      <c r="U12" s="83"/>
      <c r="V12" s="83"/>
      <c r="W12" s="83"/>
      <c r="X12" s="83"/>
    </row>
    <row r="13" spans="1:24" x14ac:dyDescent="0.25"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18.75" x14ac:dyDescent="0.3">
      <c r="P14" s="85" t="s">
        <v>103</v>
      </c>
      <c r="Q14" s="85"/>
      <c r="R14" s="85"/>
      <c r="S14" s="85"/>
      <c r="T14" s="85"/>
      <c r="U14" s="85"/>
      <c r="V14" s="85"/>
      <c r="W14" s="85"/>
      <c r="X14" s="85"/>
    </row>
    <row r="15" spans="1:24" ht="18.75" x14ac:dyDescent="0.3">
      <c r="P15" s="85" t="s">
        <v>104</v>
      </c>
      <c r="Q15" s="85"/>
      <c r="R15" s="85"/>
      <c r="S15" s="85"/>
      <c r="T15" s="85"/>
      <c r="U15" s="85"/>
      <c r="V15" s="85"/>
      <c r="W15" s="85"/>
      <c r="X15" s="85"/>
    </row>
    <row r="16" spans="1:24" ht="31.5" x14ac:dyDescent="0.25">
      <c r="A16" s="59" t="s">
        <v>2</v>
      </c>
      <c r="B16" s="59" t="s">
        <v>3</v>
      </c>
      <c r="C16" s="86" t="s">
        <v>74</v>
      </c>
      <c r="D16" s="86" t="s">
        <v>75</v>
      </c>
      <c r="E16" s="86" t="s">
        <v>76</v>
      </c>
      <c r="F16" s="86" t="s">
        <v>77</v>
      </c>
      <c r="G16" s="86" t="s">
        <v>78</v>
      </c>
      <c r="H16" s="86" t="s">
        <v>79</v>
      </c>
      <c r="I16" s="86" t="s">
        <v>80</v>
      </c>
      <c r="J16" s="86" t="s">
        <v>81</v>
      </c>
      <c r="K16" s="86" t="s">
        <v>82</v>
      </c>
      <c r="L16" s="87" t="s">
        <v>84</v>
      </c>
      <c r="M16" s="86" t="s">
        <v>83</v>
      </c>
      <c r="N16" s="86" t="s">
        <v>100</v>
      </c>
      <c r="O16" s="5"/>
    </row>
    <row r="17" spans="1:15" x14ac:dyDescent="0.25">
      <c r="A17" s="5" t="s">
        <v>16</v>
      </c>
      <c r="B17" s="5" t="s">
        <v>17</v>
      </c>
      <c r="C17" s="5">
        <v>2</v>
      </c>
      <c r="D17" s="5">
        <v>3</v>
      </c>
      <c r="E17" s="5">
        <v>4</v>
      </c>
      <c r="F17" s="5">
        <v>1</v>
      </c>
      <c r="G17" s="5">
        <v>2</v>
      </c>
      <c r="H17" s="5">
        <v>8</v>
      </c>
      <c r="I17" s="5">
        <f>COUNTA(C17:H17)</f>
        <v>6</v>
      </c>
      <c r="J17" s="5">
        <f>SUM(C17:H17)</f>
        <v>20</v>
      </c>
      <c r="K17" s="5">
        <v>60</v>
      </c>
      <c r="L17" s="57">
        <f>J17/K17</f>
        <v>0.33333333333333331</v>
      </c>
      <c r="M17" s="5" t="str">
        <f>IF(L17&gt;0.5,"Yes","No")</f>
        <v>No</v>
      </c>
      <c r="N17" s="5" t="str">
        <f>IF(OR(Table724[[#This Row],['# Number of Completed]]=5,Table724[[#This Row],['# Number of Completed]]=4),"Incomplete","Complete")</f>
        <v>Complete</v>
      </c>
      <c r="O17" s="5"/>
    </row>
    <row r="18" spans="1:15" x14ac:dyDescent="0.25">
      <c r="A18" s="5" t="s">
        <v>18</v>
      </c>
      <c r="B18" s="5" t="s">
        <v>19</v>
      </c>
      <c r="C18" s="5">
        <v>3</v>
      </c>
      <c r="D18" s="5">
        <v>3</v>
      </c>
      <c r="E18" s="5">
        <v>2</v>
      </c>
      <c r="F18" s="5">
        <v>1</v>
      </c>
      <c r="G18" s="5"/>
      <c r="H18" s="5">
        <v>9</v>
      </c>
      <c r="I18" s="5">
        <f t="shared" ref="I18:I26" si="4">COUNTA(C18:H18)</f>
        <v>5</v>
      </c>
      <c r="J18" s="5">
        <f t="shared" ref="J18:J26" si="5">SUM(C18:H18)</f>
        <v>18</v>
      </c>
      <c r="K18" s="5">
        <v>60</v>
      </c>
      <c r="L18" s="57">
        <f t="shared" ref="L18:L26" si="6">J18/K18</f>
        <v>0.3</v>
      </c>
      <c r="M18" s="5" t="str">
        <f t="shared" ref="M18:M26" si="7">IF(L18&gt;0.5,"Yes","No")</f>
        <v>No</v>
      </c>
      <c r="N18" s="5" t="str">
        <f>IF(OR(Table724[[#This Row],['# Number of Completed]]=5,Table724[[#This Row],['# Number of Completed]]=4),"Incomplete","Complete")</f>
        <v>Incomplete</v>
      </c>
      <c r="O18" s="5"/>
    </row>
    <row r="19" spans="1:15" x14ac:dyDescent="0.25">
      <c r="A19" s="5" t="s">
        <v>20</v>
      </c>
      <c r="B19" s="5" t="s">
        <v>21</v>
      </c>
      <c r="C19" s="5">
        <v>7</v>
      </c>
      <c r="D19" s="5">
        <v>5</v>
      </c>
      <c r="E19" s="5">
        <v>8</v>
      </c>
      <c r="F19" s="5"/>
      <c r="G19" s="5">
        <v>8</v>
      </c>
      <c r="H19" s="5"/>
      <c r="I19" s="5">
        <f t="shared" si="4"/>
        <v>4</v>
      </c>
      <c r="J19" s="5">
        <f t="shared" si="5"/>
        <v>28</v>
      </c>
      <c r="K19" s="5">
        <v>60</v>
      </c>
      <c r="L19" s="57">
        <f t="shared" si="6"/>
        <v>0.46666666666666667</v>
      </c>
      <c r="M19" s="5" t="str">
        <f t="shared" si="7"/>
        <v>No</v>
      </c>
      <c r="N19" s="5" t="str">
        <f>IF(OR(Table724[[#This Row],['# Number of Completed]]=5,Table724[[#This Row],['# Number of Completed]]=4),"Incomplete","Complete")</f>
        <v>Incomplete</v>
      </c>
      <c r="O19" s="5"/>
    </row>
    <row r="20" spans="1:15" x14ac:dyDescent="0.25">
      <c r="A20" s="5" t="s">
        <v>22</v>
      </c>
      <c r="B20" s="5" t="s">
        <v>23</v>
      </c>
      <c r="C20" s="5">
        <v>9</v>
      </c>
      <c r="D20" s="5">
        <v>10</v>
      </c>
      <c r="E20" s="5">
        <v>10</v>
      </c>
      <c r="F20" s="5">
        <v>7</v>
      </c>
      <c r="G20" s="5">
        <v>8.5</v>
      </c>
      <c r="H20" s="5">
        <v>9</v>
      </c>
      <c r="I20" s="5">
        <f t="shared" si="4"/>
        <v>6</v>
      </c>
      <c r="J20" s="5">
        <f t="shared" si="5"/>
        <v>53.5</v>
      </c>
      <c r="K20" s="5">
        <v>60</v>
      </c>
      <c r="L20" s="57">
        <f t="shared" si="6"/>
        <v>0.89166666666666672</v>
      </c>
      <c r="M20" s="5" t="str">
        <f t="shared" si="7"/>
        <v>Yes</v>
      </c>
      <c r="N20" s="5" t="str">
        <f>IF(OR(Table724[[#This Row],['# Number of Completed]]=5,Table724[[#This Row],['# Number of Completed]]=4),"Incomplete","Complete")</f>
        <v>Complete</v>
      </c>
      <c r="O20" s="5"/>
    </row>
    <row r="21" spans="1:15" x14ac:dyDescent="0.25">
      <c r="A21" s="5" t="s">
        <v>24</v>
      </c>
      <c r="B21" s="5" t="s">
        <v>25</v>
      </c>
      <c r="C21" s="5">
        <v>6</v>
      </c>
      <c r="D21" s="5">
        <v>10</v>
      </c>
      <c r="E21" s="5">
        <v>5</v>
      </c>
      <c r="F21" s="5">
        <v>9</v>
      </c>
      <c r="G21" s="5"/>
      <c r="H21" s="5"/>
      <c r="I21" s="5">
        <f t="shared" si="4"/>
        <v>4</v>
      </c>
      <c r="J21" s="5">
        <f t="shared" si="5"/>
        <v>30</v>
      </c>
      <c r="K21" s="5">
        <v>60</v>
      </c>
      <c r="L21" s="57">
        <f t="shared" si="6"/>
        <v>0.5</v>
      </c>
      <c r="M21" s="5" t="str">
        <f t="shared" si="7"/>
        <v>No</v>
      </c>
      <c r="N21" s="5" t="str">
        <f>IF(OR(Table724[[#This Row],['# Number of Completed]]=5,Table724[[#This Row],['# Number of Completed]]=4),"Incomplete","Complete")</f>
        <v>Incomplete</v>
      </c>
      <c r="O21" s="5"/>
    </row>
    <row r="22" spans="1:15" x14ac:dyDescent="0.25">
      <c r="A22" s="5" t="s">
        <v>20</v>
      </c>
      <c r="B22" s="5" t="s">
        <v>26</v>
      </c>
      <c r="C22" s="5">
        <v>7</v>
      </c>
      <c r="D22" s="5">
        <v>5</v>
      </c>
      <c r="E22" s="5"/>
      <c r="F22" s="5"/>
      <c r="G22" s="5">
        <v>10</v>
      </c>
      <c r="H22" s="5">
        <v>8</v>
      </c>
      <c r="I22" s="5">
        <f t="shared" si="4"/>
        <v>4</v>
      </c>
      <c r="J22" s="5">
        <f t="shared" si="5"/>
        <v>30</v>
      </c>
      <c r="K22" s="5">
        <v>60</v>
      </c>
      <c r="L22" s="57">
        <f t="shared" si="6"/>
        <v>0.5</v>
      </c>
      <c r="M22" s="5" t="str">
        <f t="shared" si="7"/>
        <v>No</v>
      </c>
      <c r="N22" s="5" t="str">
        <f>IF(OR(Table724[[#This Row],['# Number of Completed]]=5,Table724[[#This Row],['# Number of Completed]]=4),"Incomplete","Complete")</f>
        <v>Incomplete</v>
      </c>
      <c r="O22" s="5"/>
    </row>
    <row r="23" spans="1:15" x14ac:dyDescent="0.25">
      <c r="A23" s="5" t="s">
        <v>27</v>
      </c>
      <c r="B23" s="5" t="s">
        <v>28</v>
      </c>
      <c r="C23" s="5">
        <v>10</v>
      </c>
      <c r="D23" s="5">
        <v>10</v>
      </c>
      <c r="E23" s="5">
        <v>7</v>
      </c>
      <c r="F23" s="5">
        <v>10</v>
      </c>
      <c r="G23" s="5">
        <v>8</v>
      </c>
      <c r="H23" s="5">
        <v>9</v>
      </c>
      <c r="I23" s="5">
        <f t="shared" si="4"/>
        <v>6</v>
      </c>
      <c r="J23" s="5">
        <f t="shared" si="5"/>
        <v>54</v>
      </c>
      <c r="K23" s="5">
        <v>60</v>
      </c>
      <c r="L23" s="57">
        <f t="shared" si="6"/>
        <v>0.9</v>
      </c>
      <c r="M23" s="5" t="str">
        <f t="shared" si="7"/>
        <v>Yes</v>
      </c>
      <c r="N23" s="5" t="str">
        <f>IF(OR(Table724[[#This Row],['# Number of Completed]]=5,Table724[[#This Row],['# Number of Completed]]=4),"Incomplete","Complete")</f>
        <v>Complete</v>
      </c>
      <c r="O23" s="5"/>
    </row>
    <row r="24" spans="1:15" x14ac:dyDescent="0.25">
      <c r="A24" s="5" t="s">
        <v>29</v>
      </c>
      <c r="B24" s="5" t="s">
        <v>30</v>
      </c>
      <c r="C24" s="5">
        <v>0</v>
      </c>
      <c r="D24" s="5">
        <v>2</v>
      </c>
      <c r="E24" s="5">
        <v>3</v>
      </c>
      <c r="F24" s="5">
        <v>4</v>
      </c>
      <c r="G24" s="5">
        <v>10</v>
      </c>
      <c r="H24" s="5">
        <v>10</v>
      </c>
      <c r="I24" s="5">
        <f t="shared" si="4"/>
        <v>6</v>
      </c>
      <c r="J24" s="5">
        <f t="shared" si="5"/>
        <v>29</v>
      </c>
      <c r="K24" s="5">
        <v>60</v>
      </c>
      <c r="L24" s="57">
        <f t="shared" si="6"/>
        <v>0.48333333333333334</v>
      </c>
      <c r="M24" s="5" t="str">
        <f t="shared" si="7"/>
        <v>No</v>
      </c>
      <c r="N24" s="5" t="str">
        <f>IF(OR(Table724[[#This Row],['# Number of Completed]]=5,Table724[[#This Row],['# Number of Completed]]=4),"Incomplete","Complete")</f>
        <v>Complete</v>
      </c>
      <c r="O24" s="5"/>
    </row>
    <row r="25" spans="1:15" x14ac:dyDescent="0.25">
      <c r="A25" s="5" t="s">
        <v>31</v>
      </c>
      <c r="B25" s="5" t="s">
        <v>32</v>
      </c>
      <c r="C25" s="5">
        <v>6</v>
      </c>
      <c r="D25" s="5">
        <v>4</v>
      </c>
      <c r="E25" s="5">
        <v>3</v>
      </c>
      <c r="F25" s="5">
        <v>7</v>
      </c>
      <c r="G25" s="5">
        <v>8</v>
      </c>
      <c r="H25" s="5">
        <v>9</v>
      </c>
      <c r="I25" s="5">
        <f t="shared" si="4"/>
        <v>6</v>
      </c>
      <c r="J25" s="5">
        <f t="shared" si="5"/>
        <v>37</v>
      </c>
      <c r="K25" s="5">
        <v>60</v>
      </c>
      <c r="L25" s="57">
        <f t="shared" si="6"/>
        <v>0.6166666666666667</v>
      </c>
      <c r="M25" s="5" t="str">
        <f t="shared" si="7"/>
        <v>Yes</v>
      </c>
      <c r="N25" s="5" t="str">
        <f>IF(OR(Table724[[#This Row],['# Number of Completed]]=5,Table724[[#This Row],['# Number of Completed]]=4),"Incomplete","Complete")</f>
        <v>Complete</v>
      </c>
      <c r="O25" s="5"/>
    </row>
    <row r="26" spans="1:15" x14ac:dyDescent="0.25">
      <c r="A26" s="5"/>
      <c r="B26" s="5" t="s">
        <v>82</v>
      </c>
      <c r="C26" s="5">
        <v>10</v>
      </c>
      <c r="D26" s="5">
        <v>10</v>
      </c>
      <c r="E26" s="5">
        <v>10</v>
      </c>
      <c r="F26" s="5">
        <v>10</v>
      </c>
      <c r="G26" s="5">
        <v>10</v>
      </c>
      <c r="H26" s="5">
        <v>10</v>
      </c>
      <c r="I26" s="5">
        <f t="shared" si="4"/>
        <v>6</v>
      </c>
      <c r="J26" s="5">
        <f t="shared" si="5"/>
        <v>60</v>
      </c>
      <c r="K26" s="5">
        <v>60</v>
      </c>
      <c r="L26" s="57">
        <f t="shared" si="6"/>
        <v>1</v>
      </c>
      <c r="M26" s="5" t="str">
        <f t="shared" si="7"/>
        <v>Yes</v>
      </c>
      <c r="N26" s="5" t="str">
        <f>IF(OR(Table724[[#This Row],['# Number of Completed]]=5,Table724[[#This Row],['# Number of Completed]]=4),"Incomplete","Complete")</f>
        <v>Complete</v>
      </c>
      <c r="O26" s="5"/>
    </row>
    <row r="27" spans="1:15" x14ac:dyDescent="0.25">
      <c r="A27" s="24"/>
      <c r="B27" s="5"/>
      <c r="C27" s="5"/>
      <c r="D27" s="5"/>
      <c r="E27" s="5"/>
      <c r="F27" s="5"/>
      <c r="G27" s="5"/>
      <c r="H27" s="5"/>
      <c r="I27" s="5"/>
      <c r="J27" s="5"/>
      <c r="K27" s="5"/>
      <c r="L27" s="57"/>
      <c r="M27" s="5"/>
      <c r="N27" s="5"/>
      <c r="O27" s="5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7"/>
      <c r="M28" s="5"/>
      <c r="N28" s="5"/>
    </row>
  </sheetData>
  <mergeCells count="7">
    <mergeCell ref="P15:X15"/>
    <mergeCell ref="P9:X9"/>
    <mergeCell ref="P10:X10"/>
    <mergeCell ref="P11:X11"/>
    <mergeCell ref="P12:X12"/>
    <mergeCell ref="P13:X13"/>
    <mergeCell ref="P14:X14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9" sqref="O9"/>
    </sheetView>
  </sheetViews>
  <sheetFormatPr defaultRowHeight="15.75" x14ac:dyDescent="0.25"/>
  <cols>
    <col min="1" max="1" width="11.875" customWidth="1"/>
    <col min="2" max="2" width="11.625" customWidth="1"/>
    <col min="3" max="8" width="7.875" customWidth="1"/>
    <col min="9" max="9" width="12.25" customWidth="1"/>
    <col min="10" max="10" width="12.375" customWidth="1"/>
    <col min="11" max="11" width="9.5" customWidth="1"/>
    <col min="12" max="12" width="11.875" style="10" customWidth="1"/>
    <col min="13" max="13" width="7.375" customWidth="1"/>
    <col min="14" max="14" width="10.75" customWidth="1"/>
  </cols>
  <sheetData>
    <row r="1" spans="1:13" ht="21" x14ac:dyDescent="0.35">
      <c r="A1" s="51" t="s">
        <v>85</v>
      </c>
    </row>
    <row r="2" spans="1:13" ht="31.5" x14ac:dyDescent="0.25">
      <c r="A2" s="14" t="s">
        <v>2</v>
      </c>
      <c r="B2" s="14" t="s">
        <v>3</v>
      </c>
      <c r="C2" s="14" t="s">
        <v>74</v>
      </c>
      <c r="D2" s="14" t="s">
        <v>75</v>
      </c>
      <c r="E2" s="14" t="s">
        <v>76</v>
      </c>
      <c r="F2" s="14" t="s">
        <v>77</v>
      </c>
      <c r="G2" s="14" t="s">
        <v>78</v>
      </c>
      <c r="H2" s="14" t="s">
        <v>79</v>
      </c>
      <c r="I2" s="14" t="s">
        <v>80</v>
      </c>
      <c r="J2" s="14" t="s">
        <v>81</v>
      </c>
      <c r="K2" s="14" t="s">
        <v>82</v>
      </c>
      <c r="L2" s="63" t="s">
        <v>84</v>
      </c>
      <c r="M2" s="14" t="s">
        <v>83</v>
      </c>
    </row>
    <row r="3" spans="1:13" x14ac:dyDescent="0.25">
      <c r="A3" t="s">
        <v>16</v>
      </c>
      <c r="B3" t="s">
        <v>17</v>
      </c>
      <c r="C3">
        <v>2</v>
      </c>
      <c r="D3">
        <v>3</v>
      </c>
      <c r="E3">
        <v>4</v>
      </c>
      <c r="F3">
        <v>1</v>
      </c>
      <c r="G3">
        <v>2</v>
      </c>
      <c r="H3">
        <v>8</v>
      </c>
    </row>
    <row r="4" spans="1:13" x14ac:dyDescent="0.25">
      <c r="A4" t="s">
        <v>18</v>
      </c>
      <c r="B4" t="s">
        <v>19</v>
      </c>
      <c r="C4">
        <v>3</v>
      </c>
      <c r="D4">
        <v>3</v>
      </c>
      <c r="E4">
        <v>2</v>
      </c>
      <c r="F4">
        <v>1</v>
      </c>
      <c r="G4">
        <v>6</v>
      </c>
      <c r="H4">
        <v>9</v>
      </c>
    </row>
    <row r="5" spans="1:13" x14ac:dyDescent="0.25">
      <c r="A5" t="s">
        <v>20</v>
      </c>
      <c r="B5" t="s">
        <v>21</v>
      </c>
      <c r="C5">
        <v>7</v>
      </c>
      <c r="D5">
        <v>5</v>
      </c>
      <c r="E5">
        <v>8</v>
      </c>
      <c r="F5">
        <v>10</v>
      </c>
      <c r="G5">
        <v>8</v>
      </c>
    </row>
    <row r="6" spans="1:13" x14ac:dyDescent="0.25">
      <c r="A6" t="s">
        <v>22</v>
      </c>
      <c r="B6" t="s">
        <v>23</v>
      </c>
      <c r="C6">
        <v>9</v>
      </c>
      <c r="D6">
        <v>10</v>
      </c>
      <c r="E6">
        <v>10</v>
      </c>
      <c r="F6">
        <v>7</v>
      </c>
      <c r="G6">
        <v>8.5</v>
      </c>
      <c r="H6">
        <v>9</v>
      </c>
    </row>
    <row r="7" spans="1:13" x14ac:dyDescent="0.25">
      <c r="A7" t="s">
        <v>24</v>
      </c>
      <c r="B7" t="s">
        <v>25</v>
      </c>
      <c r="C7">
        <v>6</v>
      </c>
      <c r="D7">
        <v>10</v>
      </c>
      <c r="E7">
        <v>5</v>
      </c>
      <c r="F7">
        <v>9</v>
      </c>
      <c r="G7">
        <v>6</v>
      </c>
    </row>
    <row r="8" spans="1:13" x14ac:dyDescent="0.25">
      <c r="A8" t="s">
        <v>20</v>
      </c>
      <c r="B8" t="s">
        <v>26</v>
      </c>
      <c r="C8">
        <v>7</v>
      </c>
      <c r="D8">
        <v>5</v>
      </c>
      <c r="E8">
        <v>9</v>
      </c>
      <c r="F8">
        <v>8</v>
      </c>
      <c r="G8">
        <v>10</v>
      </c>
      <c r="H8">
        <v>8</v>
      </c>
    </row>
    <row r="9" spans="1:13" x14ac:dyDescent="0.25">
      <c r="A9" t="s">
        <v>27</v>
      </c>
      <c r="B9" t="s">
        <v>28</v>
      </c>
      <c r="C9">
        <v>10</v>
      </c>
      <c r="D9">
        <v>10</v>
      </c>
      <c r="E9">
        <v>7</v>
      </c>
      <c r="F9">
        <v>10</v>
      </c>
      <c r="G9">
        <v>8</v>
      </c>
      <c r="H9">
        <v>9</v>
      </c>
    </row>
    <row r="10" spans="1:13" x14ac:dyDescent="0.25">
      <c r="A10" t="s">
        <v>29</v>
      </c>
      <c r="B10" t="s">
        <v>30</v>
      </c>
      <c r="C10">
        <v>0</v>
      </c>
      <c r="D10">
        <v>2</v>
      </c>
      <c r="E10">
        <v>3</v>
      </c>
      <c r="F10">
        <v>4</v>
      </c>
      <c r="G10">
        <v>10</v>
      </c>
      <c r="H10">
        <v>10</v>
      </c>
    </row>
    <row r="11" spans="1:13" x14ac:dyDescent="0.25">
      <c r="A11" t="s">
        <v>31</v>
      </c>
      <c r="B11" t="s">
        <v>32</v>
      </c>
      <c r="C11">
        <v>6</v>
      </c>
      <c r="D11">
        <v>4</v>
      </c>
      <c r="E11">
        <v>3</v>
      </c>
      <c r="F11">
        <v>7</v>
      </c>
      <c r="G11">
        <v>8</v>
      </c>
      <c r="H11">
        <v>9</v>
      </c>
    </row>
    <row r="12" spans="1:13" x14ac:dyDescent="0.25">
      <c r="B12" t="s">
        <v>82</v>
      </c>
      <c r="C12">
        <v>10</v>
      </c>
      <c r="D12">
        <v>10</v>
      </c>
      <c r="E12">
        <v>10</v>
      </c>
      <c r="F12">
        <v>10</v>
      </c>
      <c r="G12">
        <v>10</v>
      </c>
      <c r="H12">
        <v>10</v>
      </c>
    </row>
    <row r="15" spans="1:13" x14ac:dyDescent="0.25">
      <c r="A15" t="s">
        <v>73</v>
      </c>
    </row>
    <row r="16" spans="1:13" ht="31.5" x14ac:dyDescent="0.25">
      <c r="A16" s="14" t="s">
        <v>2</v>
      </c>
      <c r="B16" s="14" t="s">
        <v>3</v>
      </c>
      <c r="C16" s="7" t="s">
        <v>74</v>
      </c>
      <c r="D16" s="7" t="s">
        <v>75</v>
      </c>
      <c r="E16" s="7" t="s">
        <v>76</v>
      </c>
      <c r="F16" s="7" t="s">
        <v>77</v>
      </c>
      <c r="G16" s="7" t="s">
        <v>78</v>
      </c>
      <c r="H16" s="7" t="s">
        <v>79</v>
      </c>
      <c r="I16" s="7" t="s">
        <v>80</v>
      </c>
      <c r="J16" s="7" t="s">
        <v>81</v>
      </c>
      <c r="K16" s="7" t="s">
        <v>82</v>
      </c>
      <c r="L16" s="61" t="s">
        <v>84</v>
      </c>
      <c r="M16" s="7" t="s">
        <v>83</v>
      </c>
    </row>
    <row r="17" spans="1:13" x14ac:dyDescent="0.25">
      <c r="A17" t="s">
        <v>16</v>
      </c>
      <c r="B17" t="s">
        <v>17</v>
      </c>
      <c r="C17">
        <v>2</v>
      </c>
      <c r="D17">
        <v>3</v>
      </c>
      <c r="E17">
        <v>4</v>
      </c>
      <c r="F17">
        <v>1</v>
      </c>
      <c r="G17">
        <v>2</v>
      </c>
      <c r="H17">
        <v>8</v>
      </c>
      <c r="I17">
        <f>COUNTA(C17:H17)</f>
        <v>6</v>
      </c>
      <c r="J17">
        <f>SUM(C17:H17)</f>
        <v>20</v>
      </c>
      <c r="K17">
        <v>60</v>
      </c>
      <c r="L17" s="10">
        <f>J17/K17</f>
        <v>0.33333333333333331</v>
      </c>
      <c r="M17" t="str">
        <f>IF(L17&gt;0.5,"Yes","No")</f>
        <v>No</v>
      </c>
    </row>
    <row r="18" spans="1:13" x14ac:dyDescent="0.25">
      <c r="A18" t="s">
        <v>18</v>
      </c>
      <c r="B18" t="s">
        <v>19</v>
      </c>
      <c r="C18">
        <v>3</v>
      </c>
      <c r="D18">
        <v>3</v>
      </c>
      <c r="E18">
        <v>2</v>
      </c>
      <c r="F18">
        <v>1</v>
      </c>
      <c r="G18">
        <v>6</v>
      </c>
      <c r="H18">
        <v>9</v>
      </c>
      <c r="I18">
        <f t="shared" ref="I18:I26" si="0">COUNTA(C18:H18)</f>
        <v>6</v>
      </c>
      <c r="J18">
        <f t="shared" ref="J18:J26" si="1">SUM(C18:H18)</f>
        <v>24</v>
      </c>
      <c r="K18">
        <v>60</v>
      </c>
      <c r="L18" s="10">
        <f t="shared" ref="L18:L26" si="2">J18/K18</f>
        <v>0.4</v>
      </c>
      <c r="M18" t="str">
        <f t="shared" ref="M18:M26" si="3">IF(L18&gt;0.5,"Yes","No")</f>
        <v>No</v>
      </c>
    </row>
    <row r="19" spans="1:13" x14ac:dyDescent="0.25">
      <c r="A19" t="s">
        <v>20</v>
      </c>
      <c r="B19" t="s">
        <v>21</v>
      </c>
      <c r="C19">
        <v>7</v>
      </c>
      <c r="D19">
        <v>5</v>
      </c>
      <c r="E19">
        <v>8</v>
      </c>
      <c r="F19">
        <v>10</v>
      </c>
      <c r="G19">
        <v>8</v>
      </c>
      <c r="I19">
        <f t="shared" si="0"/>
        <v>5</v>
      </c>
      <c r="J19">
        <f t="shared" si="1"/>
        <v>38</v>
      </c>
      <c r="K19">
        <v>60</v>
      </c>
      <c r="L19" s="10">
        <f t="shared" si="2"/>
        <v>0.6333333333333333</v>
      </c>
      <c r="M19" t="str">
        <f t="shared" si="3"/>
        <v>Yes</v>
      </c>
    </row>
    <row r="20" spans="1:13" x14ac:dyDescent="0.25">
      <c r="A20" t="s">
        <v>22</v>
      </c>
      <c r="B20" t="s">
        <v>23</v>
      </c>
      <c r="C20">
        <v>9</v>
      </c>
      <c r="D20">
        <v>10</v>
      </c>
      <c r="E20">
        <v>10</v>
      </c>
      <c r="F20">
        <v>7</v>
      </c>
      <c r="G20">
        <v>8.5</v>
      </c>
      <c r="H20">
        <v>9</v>
      </c>
      <c r="I20">
        <f t="shared" si="0"/>
        <v>6</v>
      </c>
      <c r="J20">
        <f t="shared" si="1"/>
        <v>53.5</v>
      </c>
      <c r="K20">
        <v>60</v>
      </c>
      <c r="L20" s="10">
        <f t="shared" si="2"/>
        <v>0.89166666666666672</v>
      </c>
      <c r="M20" t="str">
        <f t="shared" si="3"/>
        <v>Yes</v>
      </c>
    </row>
    <row r="21" spans="1:13" x14ac:dyDescent="0.25">
      <c r="A21" t="s">
        <v>24</v>
      </c>
      <c r="B21" t="s">
        <v>25</v>
      </c>
      <c r="C21">
        <v>6</v>
      </c>
      <c r="D21">
        <v>10</v>
      </c>
      <c r="E21">
        <v>5</v>
      </c>
      <c r="F21">
        <v>9</v>
      </c>
      <c r="G21">
        <v>6</v>
      </c>
      <c r="I21">
        <f t="shared" si="0"/>
        <v>5</v>
      </c>
      <c r="J21">
        <f t="shared" si="1"/>
        <v>36</v>
      </c>
      <c r="K21">
        <v>60</v>
      </c>
      <c r="L21" s="10">
        <f t="shared" si="2"/>
        <v>0.6</v>
      </c>
      <c r="M21" t="str">
        <f t="shared" si="3"/>
        <v>Yes</v>
      </c>
    </row>
    <row r="22" spans="1:13" x14ac:dyDescent="0.25">
      <c r="A22" t="s">
        <v>20</v>
      </c>
      <c r="B22" t="s">
        <v>26</v>
      </c>
      <c r="C22">
        <v>7</v>
      </c>
      <c r="D22">
        <v>5</v>
      </c>
      <c r="E22">
        <v>9</v>
      </c>
      <c r="F22">
        <v>8</v>
      </c>
      <c r="G22">
        <v>10</v>
      </c>
      <c r="H22">
        <v>8</v>
      </c>
      <c r="I22">
        <f t="shared" si="0"/>
        <v>6</v>
      </c>
      <c r="J22">
        <f t="shared" si="1"/>
        <v>47</v>
      </c>
      <c r="K22">
        <v>60</v>
      </c>
      <c r="L22" s="10">
        <f t="shared" si="2"/>
        <v>0.78333333333333333</v>
      </c>
      <c r="M22" t="str">
        <f t="shared" si="3"/>
        <v>Yes</v>
      </c>
    </row>
    <row r="23" spans="1:13" x14ac:dyDescent="0.25">
      <c r="A23" t="s">
        <v>27</v>
      </c>
      <c r="B23" t="s">
        <v>28</v>
      </c>
      <c r="C23">
        <v>10</v>
      </c>
      <c r="D23">
        <v>10</v>
      </c>
      <c r="E23">
        <v>7</v>
      </c>
      <c r="F23">
        <v>10</v>
      </c>
      <c r="G23">
        <v>8</v>
      </c>
      <c r="H23">
        <v>9</v>
      </c>
      <c r="I23">
        <f t="shared" si="0"/>
        <v>6</v>
      </c>
      <c r="J23">
        <f t="shared" si="1"/>
        <v>54</v>
      </c>
      <c r="K23">
        <v>60</v>
      </c>
      <c r="L23" s="10">
        <f t="shared" si="2"/>
        <v>0.9</v>
      </c>
      <c r="M23" t="str">
        <f t="shared" si="3"/>
        <v>Yes</v>
      </c>
    </row>
    <row r="24" spans="1:13" x14ac:dyDescent="0.25">
      <c r="A24" t="s">
        <v>29</v>
      </c>
      <c r="B24" t="s">
        <v>30</v>
      </c>
      <c r="C24">
        <v>0</v>
      </c>
      <c r="D24">
        <v>2</v>
      </c>
      <c r="E24">
        <v>3</v>
      </c>
      <c r="F24">
        <v>4</v>
      </c>
      <c r="G24">
        <v>10</v>
      </c>
      <c r="H24">
        <v>10</v>
      </c>
      <c r="I24">
        <f t="shared" si="0"/>
        <v>6</v>
      </c>
      <c r="J24">
        <f t="shared" si="1"/>
        <v>29</v>
      </c>
      <c r="K24">
        <v>60</v>
      </c>
      <c r="L24" s="10">
        <f t="shared" si="2"/>
        <v>0.48333333333333334</v>
      </c>
      <c r="M24" t="str">
        <f t="shared" si="3"/>
        <v>No</v>
      </c>
    </row>
    <row r="25" spans="1:13" x14ac:dyDescent="0.25">
      <c r="A25" t="s">
        <v>31</v>
      </c>
      <c r="B25" t="s">
        <v>32</v>
      </c>
      <c r="C25">
        <v>6</v>
      </c>
      <c r="D25">
        <v>4</v>
      </c>
      <c r="E25">
        <v>3</v>
      </c>
      <c r="F25">
        <v>7</v>
      </c>
      <c r="G25">
        <v>8</v>
      </c>
      <c r="H25">
        <v>9</v>
      </c>
      <c r="I25">
        <f t="shared" si="0"/>
        <v>6</v>
      </c>
      <c r="J25">
        <f t="shared" si="1"/>
        <v>37</v>
      </c>
      <c r="K25">
        <v>60</v>
      </c>
      <c r="L25" s="10">
        <f t="shared" si="2"/>
        <v>0.6166666666666667</v>
      </c>
      <c r="M25" t="str">
        <f t="shared" si="3"/>
        <v>Yes</v>
      </c>
    </row>
    <row r="26" spans="1:13" x14ac:dyDescent="0.25">
      <c r="B26" t="s">
        <v>82</v>
      </c>
      <c r="C26">
        <v>10</v>
      </c>
      <c r="D26">
        <v>10</v>
      </c>
      <c r="E26">
        <v>10</v>
      </c>
      <c r="F26">
        <v>10</v>
      </c>
      <c r="G26">
        <v>10</v>
      </c>
      <c r="H26">
        <v>10</v>
      </c>
      <c r="I26">
        <f t="shared" si="0"/>
        <v>6</v>
      </c>
      <c r="J26">
        <f t="shared" si="1"/>
        <v>60</v>
      </c>
      <c r="K26">
        <v>60</v>
      </c>
      <c r="L26" s="10">
        <f t="shared" si="2"/>
        <v>1</v>
      </c>
      <c r="M26" t="str">
        <f t="shared" si="3"/>
        <v>Yes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Basic Equations</vt:lpstr>
      <vt:lpstr>Basic Equations 2</vt:lpstr>
      <vt:lpstr>Median </vt:lpstr>
      <vt:lpstr>Count + CountA</vt:lpstr>
      <vt:lpstr>Budget</vt:lpstr>
      <vt:lpstr>IF Statements</vt:lpstr>
      <vt:lpstr>IF COUNT</vt:lpstr>
      <vt:lpstr>OR Statements</vt:lpstr>
      <vt:lpstr>Practice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 Fertig</dc:creator>
  <cp:lastModifiedBy>Adult Services</cp:lastModifiedBy>
  <dcterms:created xsi:type="dcterms:W3CDTF">2017-01-10T16:10:25Z</dcterms:created>
  <dcterms:modified xsi:type="dcterms:W3CDTF">2017-04-13T19:43:39Z</dcterms:modified>
</cp:coreProperties>
</file>